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3"/>
  </bookViews>
  <sheets>
    <sheet name="D1" sheetId="1" r:id="rId1"/>
    <sheet name="D2" sheetId="2" r:id="rId2"/>
    <sheet name="D3" sheetId="3" r:id="rId3"/>
    <sheet name="TIMING" sheetId="4" r:id="rId4"/>
  </sheets>
  <definedNames/>
  <calcPr fullCalcOnLoad="1"/>
</workbook>
</file>

<file path=xl/sharedStrings.xml><?xml version="1.0" encoding="utf-8"?>
<sst xmlns="http://schemas.openxmlformats.org/spreadsheetml/2006/main" count="153" uniqueCount="91">
  <si>
    <t>Demi-finale de Ligue 1</t>
  </si>
  <si>
    <t>Saison 2012/2013</t>
  </si>
  <si>
    <t>DIVISION 1</t>
  </si>
  <si>
    <t>Gérardmer SNOOKER</t>
  </si>
  <si>
    <t>2 poules de 4 joueurs</t>
  </si>
  <si>
    <t xml:space="preserve">Matches au meilleur des </t>
  </si>
  <si>
    <t>frames, soit en</t>
  </si>
  <si>
    <t xml:space="preserve"> frames gagnantes</t>
  </si>
  <si>
    <t>SEULES LES CASES BLANCHES (SANS FORMULES) DOIVENT ETRE REMPLIES MANUELLEMENT</t>
  </si>
  <si>
    <t>POULE A</t>
  </si>
  <si>
    <t>9H00</t>
  </si>
  <si>
    <t>OCHOISKI S</t>
  </si>
  <si>
    <t xml:space="preserve"> TS1</t>
  </si>
  <si>
    <t>DRAHON</t>
  </si>
  <si>
    <t>OCHOISKI B</t>
  </si>
  <si>
    <t>JEANDIDIER</t>
  </si>
  <si>
    <t>POULE B</t>
  </si>
  <si>
    <t>10H00</t>
  </si>
  <si>
    <t>VAXELAIRE</t>
  </si>
  <si>
    <r>
      <t xml:space="preserve"> </t>
    </r>
    <r>
      <rPr>
        <b/>
        <i/>
        <sz val="8"/>
        <color indexed="55"/>
        <rFont val="Arial"/>
        <family val="2"/>
      </rPr>
      <t xml:space="preserve">TS2 </t>
    </r>
  </si>
  <si>
    <t>MARTIN JM</t>
  </si>
  <si>
    <t>MARTIN M</t>
  </si>
  <si>
    <t>TARILLON</t>
  </si>
  <si>
    <t>B2</t>
  </si>
  <si>
    <t>COTE PERDANTS   PLACES 5 A 8</t>
  </si>
  <si>
    <t>BONUS</t>
  </si>
  <si>
    <t>JOUEURS</t>
  </si>
  <si>
    <t>BREAKS &gt; 25</t>
  </si>
  <si>
    <t>BREAK</t>
  </si>
  <si>
    <t>Points</t>
  </si>
  <si>
    <t>CLASSEMENT</t>
  </si>
  <si>
    <t>1er</t>
  </si>
  <si>
    <t>2ème</t>
  </si>
  <si>
    <t>COTE GAGNANTS   PLACES 1 A 4</t>
  </si>
  <si>
    <t>3ème</t>
  </si>
  <si>
    <t>4ème</t>
  </si>
  <si>
    <t>5ème</t>
  </si>
  <si>
    <t>6ème</t>
  </si>
  <si>
    <t>7ème</t>
  </si>
  <si>
    <t>Vainqueur</t>
  </si>
  <si>
    <t>Match de classement</t>
  </si>
  <si>
    <t>CHAMPION DE LORRAINE</t>
  </si>
  <si>
    <t>Finaliste</t>
  </si>
  <si>
    <t>MEILLEUR BREAK</t>
  </si>
  <si>
    <t>RENE VAXELAIRE</t>
  </si>
  <si>
    <t>Demi-finale de Ligue 2</t>
  </si>
  <si>
    <t>DIVISION 2</t>
  </si>
  <si>
    <t>GERARDMER SNOOKER</t>
  </si>
  <si>
    <t>VALDENAIRE</t>
  </si>
  <si>
    <t>DURPOIX C</t>
  </si>
  <si>
    <t>DURPOIX J</t>
  </si>
  <si>
    <t>VIGNOL</t>
  </si>
  <si>
    <t>RHIM</t>
  </si>
  <si>
    <t>RIVOT C</t>
  </si>
  <si>
    <t>VOIRIN</t>
  </si>
  <si>
    <t>RIVOT A</t>
  </si>
  <si>
    <t>GUY VOIRIN</t>
  </si>
  <si>
    <t>DIVISION 3</t>
  </si>
  <si>
    <t>CENTURY CLUB</t>
  </si>
  <si>
    <t>1 POULE DE 3</t>
  </si>
  <si>
    <t>classement</t>
  </si>
  <si>
    <t>10H</t>
  </si>
  <si>
    <t>BECKER</t>
  </si>
  <si>
    <t>GILLES</t>
  </si>
  <si>
    <t>POIROT</t>
  </si>
  <si>
    <t>ALEXANDRE</t>
  </si>
  <si>
    <t>CLAUDEL</t>
  </si>
  <si>
    <t>FLORIAN</t>
  </si>
  <si>
    <t>TIMING SAINT AVOLD</t>
  </si>
  <si>
    <t>TABLE 1</t>
  </si>
  <si>
    <t>TABLE 2</t>
  </si>
  <si>
    <t>TABLE 3</t>
  </si>
  <si>
    <t>TABLE 4</t>
  </si>
  <si>
    <t>9H</t>
  </si>
  <si>
    <t>11H</t>
  </si>
  <si>
    <t>12H</t>
  </si>
  <si>
    <t>13H</t>
  </si>
  <si>
    <t>14H</t>
  </si>
  <si>
    <t>15H</t>
  </si>
  <si>
    <t>16H</t>
  </si>
  <si>
    <t>17H</t>
  </si>
  <si>
    <t>18H</t>
  </si>
  <si>
    <t>TIMING GERARDMER</t>
  </si>
  <si>
    <t>1er tour poule</t>
  </si>
  <si>
    <t>2è tour côté gagnant poule</t>
  </si>
  <si>
    <t>2è tour côté perdant poule</t>
  </si>
  <si>
    <t>barrage</t>
  </si>
  <si>
    <t>classement côté perdant</t>
  </si>
  <si>
    <t>Demi-finales</t>
  </si>
  <si>
    <t>Classement 5/6 et 7/8</t>
  </si>
  <si>
    <t>finale et petite finale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</si>
</sst>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7"/>
      <name val="Arial"/>
      <family val="2"/>
    </font>
    <font>
      <sz val="15"/>
      <color indexed="12"/>
      <name val="Arial"/>
      <family val="2"/>
    </font>
    <font>
      <i/>
      <sz val="14"/>
      <color indexed="12"/>
      <name val="Arial"/>
      <family val="2"/>
    </font>
    <font>
      <b/>
      <u val="single"/>
      <sz val="12"/>
      <color indexed="10"/>
      <name val="Comic Sans MS"/>
      <family val="4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63"/>
      <name val="Arial"/>
      <family val="2"/>
    </font>
    <font>
      <sz val="18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b/>
      <i/>
      <u val="single"/>
      <sz val="10"/>
      <color indexed="20"/>
      <name val="Arial"/>
      <family val="2"/>
    </font>
    <font>
      <sz val="10"/>
      <color indexed="54"/>
      <name val="Arial"/>
      <family val="2"/>
    </font>
    <font>
      <i/>
      <sz val="7"/>
      <color indexed="5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vertical="center"/>
    </xf>
    <xf numFmtId="164" fontId="7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9" fillId="0" borderId="0" xfId="0" applyFont="1" applyAlignment="1">
      <alignment vertical="center"/>
    </xf>
    <xf numFmtId="164" fontId="9" fillId="0" borderId="0" xfId="0" applyFont="1" applyBorder="1" applyAlignment="1">
      <alignment horizontal="right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2" borderId="1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10" fillId="3" borderId="7" xfId="0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5" borderId="7" xfId="0" applyFill="1" applyBorder="1" applyAlignment="1">
      <alignment horizontal="center" vertical="center"/>
    </xf>
    <xf numFmtId="164" fontId="12" fillId="0" borderId="9" xfId="0" applyFont="1" applyBorder="1" applyAlignment="1">
      <alignment horizontal="left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5" xfId="0" applyBorder="1" applyAlignment="1">
      <alignment vertical="center"/>
    </xf>
    <xf numFmtId="164" fontId="13" fillId="0" borderId="0" xfId="0" applyFont="1" applyAlignment="1">
      <alignment horizontal="center" vertical="center"/>
    </xf>
    <xf numFmtId="164" fontId="0" fillId="6" borderId="7" xfId="0" applyFill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13" fillId="0" borderId="18" xfId="0" applyFont="1" applyBorder="1" applyAlignment="1">
      <alignment horizontal="right" vertical="center"/>
    </xf>
    <xf numFmtId="164" fontId="13" fillId="0" borderId="19" xfId="0" applyFont="1" applyBorder="1" applyAlignment="1">
      <alignment horizontal="left" vertical="center"/>
    </xf>
    <xf numFmtId="164" fontId="0" fillId="0" borderId="20" xfId="0" applyBorder="1" applyAlignment="1">
      <alignment horizontal="center" vertical="center"/>
    </xf>
    <xf numFmtId="164" fontId="13" fillId="0" borderId="21" xfId="0" applyFont="1" applyBorder="1" applyAlignment="1">
      <alignment horizontal="right" vertical="center"/>
    </xf>
    <xf numFmtId="164" fontId="13" fillId="0" borderId="22" xfId="0" applyFont="1" applyBorder="1" applyAlignment="1">
      <alignment horizontal="left" vertical="center"/>
    </xf>
    <xf numFmtId="164" fontId="13" fillId="0" borderId="14" xfId="0" applyFont="1" applyBorder="1" applyAlignment="1">
      <alignment horizontal="right" vertical="center"/>
    </xf>
    <xf numFmtId="164" fontId="13" fillId="0" borderId="15" xfId="0" applyFont="1" applyBorder="1" applyAlignment="1">
      <alignment horizontal="left" vertical="center"/>
    </xf>
    <xf numFmtId="164" fontId="0" fillId="0" borderId="23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14" fillId="5" borderId="7" xfId="0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4" borderId="7" xfId="0" applyFill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15" fillId="0" borderId="0" xfId="0" applyFont="1" applyBorder="1" applyAlignment="1">
      <alignment horizontal="left" vertical="center"/>
    </xf>
    <xf numFmtId="164" fontId="0" fillId="0" borderId="35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16" fillId="4" borderId="37" xfId="0" applyFont="1" applyFill="1" applyBorder="1" applyAlignment="1">
      <alignment horizontal="center" vertical="center"/>
    </xf>
    <xf numFmtId="164" fontId="16" fillId="4" borderId="7" xfId="0" applyFont="1" applyFill="1" applyBorder="1" applyAlignment="1">
      <alignment horizontal="center" vertical="center"/>
    </xf>
    <xf numFmtId="164" fontId="16" fillId="4" borderId="38" xfId="0" applyFont="1" applyFill="1" applyBorder="1" applyAlignment="1">
      <alignment horizontal="center" vertical="center"/>
    </xf>
    <xf numFmtId="164" fontId="17" fillId="6" borderId="7" xfId="0" applyFont="1" applyFill="1" applyBorder="1" applyAlignment="1">
      <alignment horizontal="center" vertical="center"/>
    </xf>
    <xf numFmtId="164" fontId="0" fillId="7" borderId="7" xfId="0" applyFill="1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0" fillId="8" borderId="7" xfId="0" applyFill="1" applyBorder="1" applyAlignment="1">
      <alignment horizontal="center" vertical="center"/>
    </xf>
    <xf numFmtId="164" fontId="0" fillId="9" borderId="7" xfId="0" applyFill="1" applyBorder="1" applyAlignment="1">
      <alignment horizontal="center" vertical="center"/>
    </xf>
    <xf numFmtId="164" fontId="0" fillId="10" borderId="7" xfId="0" applyFill="1" applyBorder="1" applyAlignment="1">
      <alignment horizontal="center" vertical="center"/>
    </xf>
    <xf numFmtId="164" fontId="0" fillId="11" borderId="7" xfId="0" applyFill="1" applyBorder="1" applyAlignment="1">
      <alignment horizontal="center" vertical="center"/>
    </xf>
    <xf numFmtId="164" fontId="16" fillId="12" borderId="37" xfId="0" applyFont="1" applyFill="1" applyBorder="1" applyAlignment="1">
      <alignment horizontal="center" vertical="center"/>
    </xf>
    <xf numFmtId="164" fontId="16" fillId="12" borderId="7" xfId="0" applyFont="1" applyFill="1" applyBorder="1" applyAlignment="1">
      <alignment horizontal="center" vertical="center"/>
    </xf>
    <xf numFmtId="164" fontId="16" fillId="13" borderId="7" xfId="0" applyFont="1" applyFill="1" applyBorder="1" applyAlignment="1">
      <alignment horizontal="center" vertical="center"/>
    </xf>
    <xf numFmtId="164" fontId="0" fillId="13" borderId="7" xfId="0" applyFill="1" applyBorder="1" applyAlignment="1">
      <alignment horizontal="center" vertical="center"/>
    </xf>
    <xf numFmtId="164" fontId="16" fillId="14" borderId="7" xfId="0" applyFont="1" applyFill="1" applyBorder="1" applyAlignment="1">
      <alignment horizontal="center" vertical="center"/>
    </xf>
    <xf numFmtId="164" fontId="0" fillId="14" borderId="7" xfId="0" applyFill="1" applyBorder="1" applyAlignment="1">
      <alignment horizontal="center" vertical="center"/>
    </xf>
    <xf numFmtId="164" fontId="16" fillId="10" borderId="7" xfId="0" applyFont="1" applyFill="1" applyBorder="1" applyAlignment="1">
      <alignment horizontal="center" vertical="center"/>
    </xf>
    <xf numFmtId="164" fontId="16" fillId="15" borderId="7" xfId="0" applyFont="1" applyFill="1" applyBorder="1" applyAlignment="1">
      <alignment horizontal="center" vertical="center"/>
    </xf>
    <xf numFmtId="164" fontId="0" fillId="15" borderId="7" xfId="0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6" fillId="11" borderId="7" xfId="0" applyFont="1" applyFill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16" fillId="8" borderId="7" xfId="0" applyFont="1" applyFill="1" applyBorder="1" applyAlignment="1">
      <alignment horizontal="center" vertical="center"/>
    </xf>
    <xf numFmtId="164" fontId="16" fillId="5" borderId="7" xfId="0" applyFont="1" applyFill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0" fillId="0" borderId="21" xfId="0" applyBorder="1" applyAlignment="1">
      <alignment vertical="center"/>
    </xf>
    <xf numFmtId="164" fontId="0" fillId="0" borderId="16" xfId="0" applyBorder="1" applyAlignment="1">
      <alignment vertical="center"/>
    </xf>
    <xf numFmtId="164" fontId="0" fillId="0" borderId="22" xfId="0" applyBorder="1" applyAlignment="1">
      <alignment vertical="center"/>
    </xf>
    <xf numFmtId="164" fontId="21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4" fontId="0" fillId="0" borderId="22" xfId="0" applyBorder="1" applyAlignment="1">
      <alignment/>
    </xf>
    <xf numFmtId="164" fontId="0" fillId="5" borderId="7" xfId="0" applyFont="1" applyFill="1" applyBorder="1" applyAlignment="1">
      <alignment horizontal="center" vertical="center"/>
    </xf>
    <xf numFmtId="164" fontId="0" fillId="16" borderId="7" xfId="0" applyFill="1" applyBorder="1" applyAlignment="1">
      <alignment horizontal="center" vertical="center"/>
    </xf>
    <xf numFmtId="164" fontId="0" fillId="0" borderId="28" xfId="0" applyBorder="1" applyAlignment="1">
      <alignment vertical="center"/>
    </xf>
    <xf numFmtId="164" fontId="0" fillId="0" borderId="41" xfId="0" applyBorder="1" applyAlignment="1">
      <alignment vertical="center"/>
    </xf>
    <xf numFmtId="164" fontId="0" fillId="0" borderId="20" xfId="0" applyBorder="1" applyAlignment="1">
      <alignment vertical="center"/>
    </xf>
    <xf numFmtId="164" fontId="16" fillId="0" borderId="42" xfId="0" applyFont="1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2" xfId="0" applyBorder="1" applyAlignment="1">
      <alignment vertical="center"/>
    </xf>
    <xf numFmtId="164" fontId="0" fillId="0" borderId="43" xfId="0" applyBorder="1" applyAlignment="1">
      <alignment vertical="center"/>
    </xf>
    <xf numFmtId="164" fontId="23" fillId="17" borderId="43" xfId="0" applyFont="1" applyFill="1" applyBorder="1" applyAlignment="1">
      <alignment horizontal="center" vertical="center"/>
    </xf>
    <xf numFmtId="164" fontId="24" fillId="0" borderId="44" xfId="0" applyFont="1" applyBorder="1" applyAlignment="1">
      <alignment horizontal="center" vertical="center"/>
    </xf>
    <xf numFmtId="164" fontId="0" fillId="0" borderId="44" xfId="0" applyBorder="1" applyAlignment="1">
      <alignment vertical="center"/>
    </xf>
    <xf numFmtId="164" fontId="0" fillId="0" borderId="45" xfId="0" applyBorder="1" applyAlignment="1">
      <alignment horizontal="center" vertical="center"/>
    </xf>
    <xf numFmtId="164" fontId="0" fillId="0" borderId="45" xfId="0" applyBorder="1" applyAlignment="1">
      <alignment vertical="center"/>
    </xf>
    <xf numFmtId="164" fontId="0" fillId="0" borderId="46" xfId="0" applyBorder="1" applyAlignment="1">
      <alignment vertical="center"/>
    </xf>
    <xf numFmtId="164" fontId="0" fillId="0" borderId="47" xfId="0" applyBorder="1" applyAlignment="1">
      <alignment vertical="center"/>
    </xf>
    <xf numFmtId="164" fontId="0" fillId="10" borderId="31" xfId="0" applyFill="1" applyBorder="1" applyAlignment="1">
      <alignment horizontal="center" vertical="center"/>
    </xf>
    <xf numFmtId="164" fontId="25" fillId="10" borderId="7" xfId="0" applyFont="1" applyFill="1" applyBorder="1" applyAlignment="1">
      <alignment horizontal="center" vertical="center"/>
    </xf>
    <xf numFmtId="164" fontId="26" fillId="0" borderId="44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18" borderId="7" xfId="0" applyFill="1" applyBorder="1" applyAlignment="1">
      <alignment horizontal="center"/>
    </xf>
    <xf numFmtId="164" fontId="0" fillId="4" borderId="7" xfId="0" applyFill="1" applyBorder="1" applyAlignment="1">
      <alignment/>
    </xf>
    <xf numFmtId="164" fontId="7" fillId="0" borderId="0" xfId="0" applyFont="1" applyAlignment="1">
      <alignment/>
    </xf>
    <xf numFmtId="164" fontId="0" fillId="17" borderId="7" xfId="0" applyFont="1" applyFill="1" applyBorder="1" applyAlignment="1">
      <alignment/>
    </xf>
    <xf numFmtId="164" fontId="0" fillId="12" borderId="7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7" fillId="0" borderId="7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16" fillId="18" borderId="7" xfId="0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17" borderId="7" xfId="0" applyFill="1" applyBorder="1" applyAlignment="1">
      <alignment horizontal="center"/>
    </xf>
    <xf numFmtId="164" fontId="0" fillId="19" borderId="7" xfId="0" applyFill="1" applyBorder="1" applyAlignment="1">
      <alignment horizontal="center"/>
    </xf>
    <xf numFmtId="164" fontId="0" fillId="20" borderId="0" xfId="0" applyFill="1" applyAlignment="1">
      <alignment/>
    </xf>
    <xf numFmtId="164" fontId="0" fillId="0" borderId="0" xfId="0" applyAlignment="1">
      <alignment horizontal="left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9966CC"/>
      <rgbColor rgb="0083CAFF"/>
      <rgbColor rgb="00FF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66"/>
      <rgbColor rgb="00999999"/>
      <rgbColor rgb="00003366"/>
      <rgbColor rgb="00339966"/>
      <rgbColor rgb="00003300"/>
      <rgbColor rgb="00333300"/>
      <rgbColor rgb="00DC2300"/>
      <rgbColor rgb="00FF3333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15</xdr:row>
      <xdr:rowOff>38100</xdr:rowOff>
    </xdr:from>
    <xdr:to>
      <xdr:col>10</xdr:col>
      <xdr:colOff>209550</xdr:colOff>
      <xdr:row>37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00525" y="2324100"/>
          <a:ext cx="219075" cy="2781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38100</xdr:rowOff>
    </xdr:from>
    <xdr:to>
      <xdr:col>10</xdr:col>
      <xdr:colOff>219075</xdr:colOff>
      <xdr:row>37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200525" y="2324100"/>
          <a:ext cx="228600" cy="2819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15</xdr:row>
      <xdr:rowOff>38100</xdr:rowOff>
    </xdr:from>
    <xdr:to>
      <xdr:col>10</xdr:col>
      <xdr:colOff>209550</xdr:colOff>
      <xdr:row>37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00525" y="2324100"/>
          <a:ext cx="219075" cy="2781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38100</xdr:rowOff>
    </xdr:from>
    <xdr:to>
      <xdr:col>10</xdr:col>
      <xdr:colOff>219075</xdr:colOff>
      <xdr:row>37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200525" y="2324100"/>
          <a:ext cx="228600" cy="2819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zoomScale="94" zoomScaleNormal="94" workbookViewId="0" topLeftCell="A52">
      <selection activeCell="S74" sqref="S74"/>
    </sheetView>
  </sheetViews>
  <sheetFormatPr defaultColWidth="12.57421875" defaultRowHeight="12.75"/>
  <cols>
    <col min="1" max="1" width="1.421875" style="1" customWidth="1"/>
    <col min="2" max="2" width="3.421875" style="1" customWidth="1"/>
    <col min="3" max="3" width="15.7109375" style="1" customWidth="1"/>
    <col min="4" max="4" width="3.57421875" style="2" customWidth="1"/>
    <col min="5" max="5" width="3.421875" style="1" customWidth="1"/>
    <col min="6" max="6" width="14.140625" style="1" customWidth="1"/>
    <col min="7" max="7" width="3.57421875" style="1" customWidth="1"/>
    <col min="8" max="9" width="7.140625" style="1" customWidth="1"/>
    <col min="10" max="11" width="3.57421875" style="1" customWidth="1"/>
    <col min="12" max="12" width="14.28125" style="1" customWidth="1"/>
    <col min="13" max="13" width="3.57421875" style="1" customWidth="1"/>
    <col min="14" max="15" width="7.140625" style="1" customWidth="1"/>
    <col min="16" max="16" width="3.57421875" style="1" customWidth="1"/>
    <col min="17" max="17" width="14.28125" style="1" customWidth="1"/>
    <col min="18" max="18" width="3.57421875" style="1" customWidth="1"/>
    <col min="19" max="19" width="9.00390625" style="1" customWidth="1"/>
    <col min="20" max="20" width="6.140625" style="1" customWidth="1"/>
    <col min="21" max="22" width="3.57421875" style="1" customWidth="1"/>
    <col min="23" max="23" width="14.28125" style="1" customWidth="1"/>
    <col min="24" max="24" width="4.140625" style="1" customWidth="1"/>
    <col min="25" max="25" width="4.28125" style="1" customWidth="1"/>
    <col min="26" max="26" width="4.140625" style="1" customWidth="1"/>
    <col min="27" max="27" width="4.00390625" style="1" customWidth="1"/>
    <col min="28" max="28" width="9.7109375" style="1" customWidth="1"/>
    <col min="29" max="29" width="3.421875" style="1" customWidth="1"/>
    <col min="30" max="16384" width="11.57421875" style="1" customWidth="1"/>
  </cols>
  <sheetData>
    <row r="1" spans="5:19" ht="17.25" customHeight="1">
      <c r="E1" s="3" t="s">
        <v>0</v>
      </c>
      <c r="F1" s="3"/>
      <c r="G1" s="3"/>
      <c r="H1" s="3"/>
      <c r="I1" s="3"/>
      <c r="J1" s="3"/>
      <c r="K1" s="3"/>
      <c r="L1" s="3"/>
      <c r="M1" s="4" t="s">
        <v>1</v>
      </c>
      <c r="N1" s="4"/>
      <c r="O1" s="4"/>
      <c r="P1" s="4"/>
      <c r="Q1" s="5"/>
      <c r="R1" s="5"/>
      <c r="S1" s="5"/>
    </row>
    <row r="2" spans="5:19" ht="18" customHeight="1">
      <c r="E2" s="6" t="s">
        <v>2</v>
      </c>
      <c r="F2" s="6"/>
      <c r="G2" s="6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5:24" ht="14.25" customHeight="1">
      <c r="E3" s="8" t="s">
        <v>4</v>
      </c>
      <c r="F3" s="8"/>
      <c r="G3" s="8"/>
      <c r="H3" s="8"/>
      <c r="O3" s="9" t="s">
        <v>5</v>
      </c>
      <c r="P3" s="9"/>
      <c r="Q3" s="9"/>
      <c r="R3" s="10">
        <v>3</v>
      </c>
      <c r="S3" s="11" t="s">
        <v>6</v>
      </c>
      <c r="T3" s="11"/>
      <c r="U3" s="10">
        <v>2</v>
      </c>
      <c r="V3" s="12" t="s">
        <v>7</v>
      </c>
      <c r="W3" s="12"/>
      <c r="X3" s="12"/>
    </row>
    <row r="4" spans="10:24" ht="18" customHeight="1">
      <c r="J4" s="13"/>
      <c r="K4" s="13"/>
      <c r="L4" s="14" t="s">
        <v>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9:24" ht="14.25" customHeight="1"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4:24" ht="12.75">
      <c r="D6" s="15"/>
      <c r="E6" s="16"/>
      <c r="F6" s="17" t="s">
        <v>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5" ht="9" customHeight="1">
      <c r="A7" s="18"/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2"/>
    </row>
    <row r="8" spans="1:25" ht="11.25" customHeight="1">
      <c r="A8" s="18"/>
      <c r="B8" s="18"/>
      <c r="C8" s="18"/>
      <c r="D8" s="23"/>
      <c r="E8" s="2"/>
      <c r="F8" s="2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5"/>
      <c r="Y8" s="22"/>
    </row>
    <row r="9" spans="1:25" ht="6.75" customHeight="1">
      <c r="A9" s="18"/>
      <c r="B9" s="18"/>
      <c r="C9" s="18"/>
      <c r="D9" s="23"/>
      <c r="E9" s="26">
        <v>1</v>
      </c>
      <c r="F9" s="27" t="s">
        <v>11</v>
      </c>
      <c r="G9" s="28">
        <v>2</v>
      </c>
      <c r="H9" s="29" t="s">
        <v>12</v>
      </c>
      <c r="I9" s="29"/>
      <c r="J9" s="29"/>
      <c r="K9" s="29"/>
      <c r="L9" s="29"/>
      <c r="M9" s="30"/>
      <c r="N9" s="30"/>
      <c r="O9" s="30"/>
      <c r="P9" s="30"/>
      <c r="Q9" s="30"/>
      <c r="R9" s="30"/>
      <c r="S9" s="2"/>
      <c r="T9" s="2"/>
      <c r="U9" s="2"/>
      <c r="V9" s="2"/>
      <c r="W9" s="2"/>
      <c r="X9" s="25"/>
      <c r="Y9" s="22"/>
    </row>
    <row r="10" spans="1:25" ht="6.75" customHeight="1">
      <c r="A10" s="18"/>
      <c r="B10" s="18"/>
      <c r="C10" s="18"/>
      <c r="D10" s="23"/>
      <c r="E10" s="26"/>
      <c r="F10" s="27"/>
      <c r="G10" s="28"/>
      <c r="H10" s="29"/>
      <c r="I10" s="29"/>
      <c r="J10" s="29"/>
      <c r="K10" s="29"/>
      <c r="L10" s="29"/>
      <c r="M10" s="31"/>
      <c r="N10" s="31"/>
      <c r="O10" s="31"/>
      <c r="P10" s="31"/>
      <c r="Q10" s="31"/>
      <c r="R10" s="31"/>
      <c r="S10" s="32" t="str">
        <f>IF(G9=G11,"",IF(G9&lt;G11,F11,F9))</f>
        <v>OCHOISKI S</v>
      </c>
      <c r="T10" s="32"/>
      <c r="U10" s="28">
        <v>2</v>
      </c>
      <c r="V10" s="2"/>
      <c r="W10" s="2"/>
      <c r="X10" s="25"/>
      <c r="Y10" s="22"/>
    </row>
    <row r="11" spans="1:25" ht="6.75" customHeight="1">
      <c r="A11" s="18"/>
      <c r="B11" s="18"/>
      <c r="C11" s="18"/>
      <c r="D11" s="23"/>
      <c r="E11" s="26"/>
      <c r="F11" s="27" t="s">
        <v>13</v>
      </c>
      <c r="G11" s="28">
        <v>0</v>
      </c>
      <c r="H11" s="33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2"/>
      <c r="T11" s="32"/>
      <c r="U11" s="28"/>
      <c r="V11" s="2"/>
      <c r="W11" s="2"/>
      <c r="X11" s="25"/>
      <c r="Y11" s="22"/>
    </row>
    <row r="12" spans="1:25" ht="6.75" customHeight="1">
      <c r="A12" s="18"/>
      <c r="B12" s="18"/>
      <c r="C12" s="18"/>
      <c r="D12" s="23"/>
      <c r="E12" s="26"/>
      <c r="F12" s="27"/>
      <c r="G12" s="28"/>
      <c r="H12" s="36"/>
      <c r="I12" s="37"/>
      <c r="J12" s="30"/>
      <c r="K12" s="30"/>
      <c r="L12" s="30"/>
      <c r="M12" s="30"/>
      <c r="N12" s="30"/>
      <c r="O12" s="30"/>
      <c r="P12" s="30"/>
      <c r="Q12" s="30"/>
      <c r="R12" s="30"/>
      <c r="S12" s="38"/>
      <c r="T12" s="39"/>
      <c r="V12" s="2"/>
      <c r="W12" s="2"/>
      <c r="X12" s="25"/>
      <c r="Y12" s="22"/>
    </row>
    <row r="13" spans="1:25" ht="12.75">
      <c r="A13" s="18"/>
      <c r="B13" s="18"/>
      <c r="C13" s="18"/>
      <c r="D13" s="23"/>
      <c r="E13" s="2"/>
      <c r="F13" s="40"/>
      <c r="G13" s="2"/>
      <c r="H13" s="36"/>
      <c r="I13" s="37"/>
      <c r="J13" s="2"/>
      <c r="K13" s="2"/>
      <c r="L13" s="2"/>
      <c r="M13" s="41" t="str">
        <f>IF(P16=M16,"3ème poule A",IF(P16&lt;M16,Q16,L16))</f>
        <v>JEANDIDIER</v>
      </c>
      <c r="N13" s="41"/>
      <c r="O13" s="41"/>
      <c r="P13" s="41"/>
      <c r="Q13" s="2"/>
      <c r="R13" s="2"/>
      <c r="S13" s="38"/>
      <c r="T13" s="39"/>
      <c r="U13" s="2"/>
      <c r="V13" s="2"/>
      <c r="W13" s="2"/>
      <c r="X13" s="25"/>
      <c r="Y13" s="22"/>
    </row>
    <row r="14" spans="1:25" ht="12.75">
      <c r="A14" s="18"/>
      <c r="B14" s="18"/>
      <c r="C14" s="18"/>
      <c r="D14" s="23"/>
      <c r="E14" s="2"/>
      <c r="F14" s="2"/>
      <c r="G14" s="2"/>
      <c r="H14" s="32" t="str">
        <f>IF(G9=G11,"",IF(G9&lt;G11,F9,F11))</f>
        <v>DRAHON</v>
      </c>
      <c r="I14" s="32"/>
      <c r="J14" s="28">
        <v>2</v>
      </c>
      <c r="K14" s="2"/>
      <c r="L14" s="2"/>
      <c r="M14" s="2"/>
      <c r="N14" s="42"/>
      <c r="O14" s="43"/>
      <c r="P14" s="2"/>
      <c r="Q14" s="2"/>
      <c r="R14" s="2"/>
      <c r="S14" s="44"/>
      <c r="T14" s="45"/>
      <c r="U14" s="2"/>
      <c r="V14" s="2"/>
      <c r="W14" s="2"/>
      <c r="X14" s="25"/>
      <c r="Y14" s="22"/>
    </row>
    <row r="15" spans="1:25" ht="12.75">
      <c r="A15" s="18"/>
      <c r="B15" s="18"/>
      <c r="C15" s="18"/>
      <c r="D15" s="23"/>
      <c r="E15" s="2"/>
      <c r="F15" s="2"/>
      <c r="G15" s="30"/>
      <c r="H15" s="46"/>
      <c r="I15" s="47"/>
      <c r="J15" s="48"/>
      <c r="K15" s="2"/>
      <c r="L15" s="2"/>
      <c r="M15" s="2"/>
      <c r="N15" s="49"/>
      <c r="O15" s="50"/>
      <c r="P15" s="2"/>
      <c r="Q15" s="2"/>
      <c r="R15" s="2"/>
      <c r="S15" s="51"/>
      <c r="T15" s="52"/>
      <c r="U15" s="2"/>
      <c r="V15" s="2"/>
      <c r="W15" s="2"/>
      <c r="X15" s="25"/>
      <c r="Y15" s="22"/>
    </row>
    <row r="16" spans="1:25" ht="6.75" customHeight="1">
      <c r="A16" s="18"/>
      <c r="B16" s="18"/>
      <c r="C16" s="18"/>
      <c r="D16" s="23"/>
      <c r="E16" s="2"/>
      <c r="F16" s="41" t="str">
        <f>IF(J14=J19,"4ème poule A",IF(J14&lt;J19,H14,H19))</f>
        <v>OCHOISKI B</v>
      </c>
      <c r="G16" s="53"/>
      <c r="H16" s="54"/>
      <c r="I16" s="55"/>
      <c r="J16" s="31"/>
      <c r="K16" s="30"/>
      <c r="L16" s="56" t="str">
        <f>IF(J36=J41,"retour poule B",IF(J36&lt;J41,H41,H36))</f>
        <v>MARTIN M</v>
      </c>
      <c r="M16" s="28">
        <v>2</v>
      </c>
      <c r="N16" s="57"/>
      <c r="O16" s="58"/>
      <c r="P16" s="28">
        <v>0</v>
      </c>
      <c r="Q16" s="32" t="str">
        <f>IF(U10=U22,"",IF(U10&gt;U22,S22,S10))</f>
        <v>JEANDIDIER</v>
      </c>
      <c r="R16" s="59"/>
      <c r="S16" s="54"/>
      <c r="T16" s="55"/>
      <c r="U16" s="31"/>
      <c r="V16" s="31"/>
      <c r="W16" s="60" t="str">
        <f>IF(U10=U22,"1er poule A",IF(U10&lt;U22,S22,S10))</f>
        <v>OCHOISKI S</v>
      </c>
      <c r="X16" s="25"/>
      <c r="Y16" s="22"/>
    </row>
    <row r="17" spans="1:25" ht="6.75" customHeight="1">
      <c r="A17" s="18"/>
      <c r="B17" s="18"/>
      <c r="C17" s="18"/>
      <c r="D17" s="23"/>
      <c r="E17" s="2"/>
      <c r="F17" s="41"/>
      <c r="G17" s="48"/>
      <c r="H17" s="61"/>
      <c r="I17" s="62"/>
      <c r="J17" s="35"/>
      <c r="K17" s="30"/>
      <c r="L17" s="56"/>
      <c r="M17" s="56"/>
      <c r="N17" s="63"/>
      <c r="O17" s="62"/>
      <c r="P17" s="28"/>
      <c r="Q17" s="28"/>
      <c r="R17" s="43"/>
      <c r="S17" s="61"/>
      <c r="T17" s="62"/>
      <c r="U17" s="35"/>
      <c r="V17" s="35"/>
      <c r="W17" s="60"/>
      <c r="X17" s="25"/>
      <c r="Y17" s="22"/>
    </row>
    <row r="18" spans="1:25" ht="12.75">
      <c r="A18" s="18"/>
      <c r="B18" s="18"/>
      <c r="C18" s="18"/>
      <c r="D18" s="23"/>
      <c r="E18" s="2"/>
      <c r="F18" s="2"/>
      <c r="G18" s="2"/>
      <c r="H18" s="44"/>
      <c r="I18" s="45"/>
      <c r="J18" s="2"/>
      <c r="K18" s="2"/>
      <c r="L18" s="2"/>
      <c r="M18" s="2"/>
      <c r="N18" s="44"/>
      <c r="O18" s="45"/>
      <c r="P18" s="2"/>
      <c r="Q18" s="2"/>
      <c r="R18" s="2"/>
      <c r="S18" s="44"/>
      <c r="T18" s="45"/>
      <c r="U18" s="2"/>
      <c r="V18" s="2"/>
      <c r="W18" s="2"/>
      <c r="X18" s="25"/>
      <c r="Y18" s="22"/>
    </row>
    <row r="19" spans="1:25" ht="12.75">
      <c r="A19" s="18"/>
      <c r="B19" s="18"/>
      <c r="C19" s="18"/>
      <c r="D19" s="23"/>
      <c r="E19" s="2"/>
      <c r="F19" s="2"/>
      <c r="G19" s="2"/>
      <c r="H19" s="32" t="str">
        <f>IF(G21=G23,"",IF(G21&lt;G23,F21,F23))</f>
        <v>OCHOISKI B</v>
      </c>
      <c r="I19" s="32"/>
      <c r="J19" s="64">
        <v>0</v>
      </c>
      <c r="K19" s="2"/>
      <c r="L19" s="2"/>
      <c r="M19" s="2"/>
      <c r="N19" s="44"/>
      <c r="O19" s="45"/>
      <c r="P19" s="2"/>
      <c r="Q19" s="2"/>
      <c r="R19" s="2"/>
      <c r="S19" s="44"/>
      <c r="T19" s="45"/>
      <c r="U19" s="2"/>
      <c r="V19" s="2"/>
      <c r="W19" s="2"/>
      <c r="X19" s="25"/>
      <c r="Y19" s="22"/>
    </row>
    <row r="20" spans="1:25" ht="12.75">
      <c r="A20" s="18"/>
      <c r="B20" s="18"/>
      <c r="C20" s="18"/>
      <c r="D20" s="23"/>
      <c r="E20" s="2"/>
      <c r="F20" s="24" t="s">
        <v>10</v>
      </c>
      <c r="G20" s="2"/>
      <c r="H20" s="36"/>
      <c r="I20" s="37"/>
      <c r="J20" s="2"/>
      <c r="K20" s="2"/>
      <c r="L20" s="2"/>
      <c r="M20" s="60" t="str">
        <f>IF(P16=M16,"2ème poule A",IF(P16&lt;M16,L16,Q16))</f>
        <v>MARTIN M</v>
      </c>
      <c r="N20" s="60"/>
      <c r="O20" s="60"/>
      <c r="P20" s="60"/>
      <c r="Q20" s="2"/>
      <c r="R20" s="2"/>
      <c r="S20" s="44"/>
      <c r="T20" s="45"/>
      <c r="U20" s="2"/>
      <c r="V20" s="2"/>
      <c r="W20" s="2"/>
      <c r="X20" s="25"/>
      <c r="Y20" s="22"/>
    </row>
    <row r="21" spans="1:25" ht="6.75" customHeight="1">
      <c r="A21" s="18"/>
      <c r="B21" s="18"/>
      <c r="C21" s="18"/>
      <c r="D21" s="23"/>
      <c r="E21" s="26">
        <v>2</v>
      </c>
      <c r="F21" s="27" t="s">
        <v>14</v>
      </c>
      <c r="G21" s="28">
        <v>0</v>
      </c>
      <c r="H21" s="65"/>
      <c r="I21" s="66"/>
      <c r="J21" s="30"/>
      <c r="K21" s="30"/>
      <c r="L21" s="30"/>
      <c r="M21" s="30"/>
      <c r="N21" s="30"/>
      <c r="O21" s="30"/>
      <c r="P21" s="30"/>
      <c r="Q21" s="30"/>
      <c r="R21" s="30"/>
      <c r="S21" s="38"/>
      <c r="T21" s="39"/>
      <c r="V21" s="2"/>
      <c r="W21" s="2"/>
      <c r="X21" s="25"/>
      <c r="Y21" s="22"/>
    </row>
    <row r="22" spans="1:25" ht="6.75" customHeight="1">
      <c r="A22" s="18"/>
      <c r="B22" s="18"/>
      <c r="C22" s="18"/>
      <c r="D22" s="23"/>
      <c r="E22" s="26"/>
      <c r="F22" s="27"/>
      <c r="G22" s="28"/>
      <c r="H22" s="67"/>
      <c r="I22" s="58"/>
      <c r="J22" s="31"/>
      <c r="K22" s="31"/>
      <c r="L22" s="31"/>
      <c r="M22" s="31"/>
      <c r="N22" s="31"/>
      <c r="O22" s="31"/>
      <c r="P22" s="31"/>
      <c r="Q22" s="31"/>
      <c r="R22" s="31"/>
      <c r="S22" s="32" t="str">
        <f>IF(G21=G23,"",IF(G21&lt;G23,F23,F21))</f>
        <v>JEANDIDIER</v>
      </c>
      <c r="T22" s="32"/>
      <c r="U22" s="28">
        <v>0</v>
      </c>
      <c r="V22" s="2"/>
      <c r="W22" s="2"/>
      <c r="X22" s="25"/>
      <c r="Y22" s="22"/>
    </row>
    <row r="23" spans="1:25" ht="6.75" customHeight="1">
      <c r="A23" s="18"/>
      <c r="B23" s="18"/>
      <c r="C23" s="18"/>
      <c r="D23" s="23"/>
      <c r="E23" s="26"/>
      <c r="F23" s="27" t="s">
        <v>15</v>
      </c>
      <c r="G23" s="28">
        <v>2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2"/>
      <c r="T23" s="32"/>
      <c r="U23" s="28"/>
      <c r="V23" s="2"/>
      <c r="W23" s="2"/>
      <c r="X23" s="25"/>
      <c r="Y23" s="22"/>
    </row>
    <row r="24" spans="1:25" ht="6.75" customHeight="1">
      <c r="A24" s="18"/>
      <c r="B24" s="18"/>
      <c r="C24" s="18"/>
      <c r="D24" s="23"/>
      <c r="E24" s="26"/>
      <c r="F24" s="27"/>
      <c r="G24" s="2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"/>
      <c r="T24" s="2"/>
      <c r="U24" s="2"/>
      <c r="V24" s="2"/>
      <c r="W24" s="2"/>
      <c r="X24" s="25"/>
      <c r="Y24" s="22"/>
    </row>
    <row r="25" spans="1:25" ht="12.75">
      <c r="A25" s="18"/>
      <c r="B25" s="18"/>
      <c r="C25" s="18"/>
      <c r="D25" s="68"/>
      <c r="E25" s="15"/>
      <c r="F25" s="6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0"/>
      <c r="Y25" s="22"/>
    </row>
    <row r="26" spans="4:24" ht="12.75">
      <c r="D26" s="2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8" spans="4:24" ht="12.75"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5" ht="12.75">
      <c r="A29" s="18"/>
      <c r="B29" s="18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2"/>
    </row>
    <row r="30" spans="1:25" ht="12.75">
      <c r="A30" s="18"/>
      <c r="B30" s="18"/>
      <c r="C30" s="18"/>
      <c r="D30" s="23"/>
      <c r="E30" s="2"/>
      <c r="F30" s="24" t="s">
        <v>17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5"/>
      <c r="Y30" s="22"/>
    </row>
    <row r="31" spans="1:25" ht="6.75" customHeight="1">
      <c r="A31" s="18"/>
      <c r="B31" s="18"/>
      <c r="C31" s="18"/>
      <c r="D31" s="23"/>
      <c r="E31" s="26">
        <v>1</v>
      </c>
      <c r="F31" s="27" t="s">
        <v>18</v>
      </c>
      <c r="G31" s="28">
        <v>2</v>
      </c>
      <c r="H31" s="72" t="s">
        <v>19</v>
      </c>
      <c r="I31" s="72"/>
      <c r="J31" s="72"/>
      <c r="K31" s="72"/>
      <c r="L31" s="72"/>
      <c r="M31" s="30"/>
      <c r="N31" s="30"/>
      <c r="O31" s="30"/>
      <c r="P31" s="30"/>
      <c r="Q31" s="30"/>
      <c r="R31" s="30"/>
      <c r="S31" s="2"/>
      <c r="T31" s="2"/>
      <c r="U31" s="2"/>
      <c r="V31" s="2"/>
      <c r="W31" s="2"/>
      <c r="X31" s="25"/>
      <c r="Y31" s="22"/>
    </row>
    <row r="32" spans="1:25" ht="6.75" customHeight="1">
      <c r="A32" s="18"/>
      <c r="B32" s="18"/>
      <c r="C32" s="18"/>
      <c r="D32" s="23"/>
      <c r="E32" s="26"/>
      <c r="F32" s="27"/>
      <c r="G32" s="28"/>
      <c r="H32" s="72"/>
      <c r="I32" s="72"/>
      <c r="J32" s="72"/>
      <c r="K32" s="72"/>
      <c r="L32" s="72"/>
      <c r="M32" s="31"/>
      <c r="N32" s="31"/>
      <c r="O32" s="31"/>
      <c r="P32" s="31"/>
      <c r="Q32" s="31"/>
      <c r="R32" s="31"/>
      <c r="S32" s="32" t="str">
        <f>IF(G31=G33,"",IF(G31&lt;G33,F33,F31))</f>
        <v>VAXELAIRE</v>
      </c>
      <c r="T32" s="32"/>
      <c r="U32" s="28">
        <v>2</v>
      </c>
      <c r="V32" s="2"/>
      <c r="W32" s="2"/>
      <c r="X32" s="25"/>
      <c r="Y32" s="22"/>
    </row>
    <row r="33" spans="1:25" ht="6.75" customHeight="1">
      <c r="A33" s="18"/>
      <c r="B33" s="18"/>
      <c r="C33" s="18"/>
      <c r="D33" s="23"/>
      <c r="E33" s="26"/>
      <c r="F33" s="27" t="s">
        <v>20</v>
      </c>
      <c r="G33" s="28">
        <v>0</v>
      </c>
      <c r="H33" s="33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2"/>
      <c r="T33" s="32"/>
      <c r="U33" s="28"/>
      <c r="V33" s="2"/>
      <c r="W33" s="2"/>
      <c r="X33" s="25"/>
      <c r="Y33" s="22"/>
    </row>
    <row r="34" spans="1:25" ht="6.75" customHeight="1">
      <c r="A34" s="18"/>
      <c r="B34" s="18"/>
      <c r="C34" s="18"/>
      <c r="D34" s="23"/>
      <c r="E34" s="26"/>
      <c r="F34" s="27"/>
      <c r="G34" s="28"/>
      <c r="H34" s="65"/>
      <c r="I34" s="66"/>
      <c r="J34" s="30"/>
      <c r="K34" s="30"/>
      <c r="L34" s="30"/>
      <c r="M34" s="30"/>
      <c r="N34" s="30"/>
      <c r="O34" s="30"/>
      <c r="P34" s="30"/>
      <c r="Q34" s="30"/>
      <c r="R34" s="30"/>
      <c r="S34" s="38"/>
      <c r="T34" s="39"/>
      <c r="V34" s="2"/>
      <c r="W34" s="2"/>
      <c r="X34" s="25"/>
      <c r="Y34" s="22"/>
    </row>
    <row r="35" spans="1:25" ht="12.75">
      <c r="A35" s="18"/>
      <c r="B35" s="18"/>
      <c r="C35" s="18"/>
      <c r="D35" s="23"/>
      <c r="E35" s="2"/>
      <c r="F35" s="40"/>
      <c r="G35" s="2"/>
      <c r="H35" s="36"/>
      <c r="I35" s="37"/>
      <c r="J35" s="2"/>
      <c r="K35" s="2"/>
      <c r="L35" s="2"/>
      <c r="M35" s="41" t="str">
        <f>IF(M38=P38,"3ème poule B",IF(M38&lt;P38,L38,Q38))</f>
        <v>DRAHON</v>
      </c>
      <c r="N35" s="41"/>
      <c r="O35" s="41"/>
      <c r="P35" s="41"/>
      <c r="Q35" s="2"/>
      <c r="R35" s="2"/>
      <c r="S35" s="38"/>
      <c r="T35" s="39"/>
      <c r="U35" s="2"/>
      <c r="V35" s="2"/>
      <c r="W35" s="2"/>
      <c r="X35" s="25"/>
      <c r="Y35" s="22"/>
    </row>
    <row r="36" spans="1:25" ht="12.75">
      <c r="A36" s="18"/>
      <c r="B36" s="18"/>
      <c r="C36" s="18"/>
      <c r="D36" s="23"/>
      <c r="E36" s="2"/>
      <c r="F36" s="2"/>
      <c r="G36" s="2"/>
      <c r="H36" s="32" t="str">
        <f>IF(G31=G33,"",IF(G31&lt;G33,F31,F33))</f>
        <v>MARTIN JM</v>
      </c>
      <c r="I36" s="32"/>
      <c r="J36" s="28">
        <v>0</v>
      </c>
      <c r="K36" s="2"/>
      <c r="L36" s="2"/>
      <c r="M36" s="2"/>
      <c r="N36" s="42"/>
      <c r="O36" s="43"/>
      <c r="P36" s="2"/>
      <c r="Q36" s="2"/>
      <c r="R36" s="2"/>
      <c r="S36" s="44"/>
      <c r="T36" s="45"/>
      <c r="U36" s="2"/>
      <c r="V36" s="2"/>
      <c r="W36" s="2"/>
      <c r="X36" s="25"/>
      <c r="Y36" s="22"/>
    </row>
    <row r="37" spans="1:25" ht="12.75">
      <c r="A37" s="18"/>
      <c r="B37" s="18"/>
      <c r="C37" s="18"/>
      <c r="D37" s="23"/>
      <c r="E37" s="2"/>
      <c r="F37" s="2"/>
      <c r="G37" s="30"/>
      <c r="H37" s="46"/>
      <c r="I37" s="47"/>
      <c r="J37" s="48"/>
      <c r="K37" s="2"/>
      <c r="L37" s="2"/>
      <c r="M37" s="2"/>
      <c r="N37" s="49"/>
      <c r="O37" s="50"/>
      <c r="P37" s="2"/>
      <c r="Q37" s="2"/>
      <c r="R37" s="2"/>
      <c r="S37" s="51"/>
      <c r="T37" s="52"/>
      <c r="U37" s="2"/>
      <c r="V37" s="2"/>
      <c r="W37" s="2"/>
      <c r="X37" s="25"/>
      <c r="Y37" s="22"/>
    </row>
    <row r="38" spans="1:25" ht="6.75" customHeight="1">
      <c r="A38" s="18"/>
      <c r="B38" s="18"/>
      <c r="C38" s="18"/>
      <c r="D38" s="23"/>
      <c r="E38" s="2"/>
      <c r="F38" s="41" t="str">
        <f>IF(J36=J41,"4ème poule B",IF(J36&lt;J41,H36,H41))</f>
        <v>MARTIN JM</v>
      </c>
      <c r="G38" s="53"/>
      <c r="H38" s="54"/>
      <c r="I38" s="55"/>
      <c r="J38" s="31"/>
      <c r="K38" s="30"/>
      <c r="L38" s="56" t="str">
        <f>IF(J14=J19,"retour poule A",IF(J14&lt;J19,H19,H14))</f>
        <v>DRAHON</v>
      </c>
      <c r="M38" s="28">
        <v>0</v>
      </c>
      <c r="N38" s="57"/>
      <c r="O38" s="58"/>
      <c r="P38" s="28">
        <v>2</v>
      </c>
      <c r="Q38" s="32" t="str">
        <f>IF(U32=U44,"",IF(U32&lt;U44,S32,S44))</f>
        <v>TARILLON</v>
      </c>
      <c r="R38" s="59"/>
      <c r="S38" s="54"/>
      <c r="T38" s="55"/>
      <c r="U38" s="31"/>
      <c r="V38" s="31"/>
      <c r="W38" s="60" t="str">
        <f>IF(U32=U44,"1er poule B",IF(U32&lt;U44,S44,S32))</f>
        <v>VAXELAIRE</v>
      </c>
      <c r="X38" s="25"/>
      <c r="Y38" s="22"/>
    </row>
    <row r="39" spans="1:25" ht="6.75" customHeight="1">
      <c r="A39" s="18"/>
      <c r="B39" s="18"/>
      <c r="C39" s="18"/>
      <c r="D39" s="23"/>
      <c r="E39" s="2"/>
      <c r="F39" s="41"/>
      <c r="G39" s="48"/>
      <c r="H39" s="61"/>
      <c r="I39" s="62"/>
      <c r="J39" s="35"/>
      <c r="K39" s="30"/>
      <c r="L39" s="56"/>
      <c r="M39" s="56"/>
      <c r="N39" s="63"/>
      <c r="O39" s="62"/>
      <c r="P39" s="28"/>
      <c r="Q39" s="28"/>
      <c r="R39" s="43"/>
      <c r="S39" s="61"/>
      <c r="T39" s="62"/>
      <c r="U39" s="35"/>
      <c r="V39" s="35"/>
      <c r="W39" s="60"/>
      <c r="X39" s="25"/>
      <c r="Y39" s="22"/>
    </row>
    <row r="40" spans="1:25" ht="12.75">
      <c r="A40" s="18"/>
      <c r="B40" s="18"/>
      <c r="C40" s="18"/>
      <c r="D40" s="23"/>
      <c r="E40" s="2"/>
      <c r="F40" s="2"/>
      <c r="G40" s="2"/>
      <c r="H40" s="44"/>
      <c r="I40" s="45"/>
      <c r="J40" s="2"/>
      <c r="K40" s="2"/>
      <c r="L40" s="2"/>
      <c r="M40" s="2"/>
      <c r="N40" s="44"/>
      <c r="O40" s="45"/>
      <c r="P40" s="2"/>
      <c r="Q40" s="2"/>
      <c r="R40" s="2"/>
      <c r="S40" s="44"/>
      <c r="T40" s="45"/>
      <c r="U40" s="2"/>
      <c r="V40" s="2"/>
      <c r="W40" s="2"/>
      <c r="X40" s="25"/>
      <c r="Y40" s="22"/>
    </row>
    <row r="41" spans="1:25" ht="12.75">
      <c r="A41" s="18"/>
      <c r="B41" s="18"/>
      <c r="C41" s="18"/>
      <c r="D41" s="23"/>
      <c r="E41" s="2"/>
      <c r="F41" s="2"/>
      <c r="G41" s="2"/>
      <c r="H41" s="32" t="str">
        <f>IF(G43=G45,"",IF(G43&lt;G45,F43,F45))</f>
        <v>MARTIN M</v>
      </c>
      <c r="I41" s="32"/>
      <c r="J41" s="64">
        <v>2</v>
      </c>
      <c r="K41" s="2"/>
      <c r="L41" s="2"/>
      <c r="M41" s="2"/>
      <c r="N41" s="44"/>
      <c r="O41" s="45"/>
      <c r="P41" s="2"/>
      <c r="Q41" s="2"/>
      <c r="R41" s="2"/>
      <c r="S41" s="44"/>
      <c r="T41" s="45"/>
      <c r="U41" s="2"/>
      <c r="V41" s="2"/>
      <c r="W41" s="2"/>
      <c r="X41" s="25"/>
      <c r="Y41" s="22"/>
    </row>
    <row r="42" spans="1:25" ht="12.75">
      <c r="A42" s="18"/>
      <c r="B42" s="18"/>
      <c r="C42" s="18"/>
      <c r="D42" s="23"/>
      <c r="E42" s="2"/>
      <c r="F42" s="24" t="s">
        <v>10</v>
      </c>
      <c r="G42" s="2"/>
      <c r="H42" s="36"/>
      <c r="I42" s="37"/>
      <c r="J42" s="2"/>
      <c r="K42" s="2"/>
      <c r="L42" s="2"/>
      <c r="M42" s="60" t="str">
        <f>IF(M38=P38,"2ème poule B",IF(M38&lt;P38,Q38,L38))</f>
        <v>TARILLON</v>
      </c>
      <c r="N42" s="60"/>
      <c r="O42" s="60"/>
      <c r="P42" s="60"/>
      <c r="Q42" s="2"/>
      <c r="R42" s="2"/>
      <c r="S42" s="38"/>
      <c r="T42" s="39"/>
      <c r="W42" s="2"/>
      <c r="X42" s="25"/>
      <c r="Y42" s="22"/>
    </row>
    <row r="43" spans="1:25" ht="6.75" customHeight="1">
      <c r="A43" s="18"/>
      <c r="B43" s="18"/>
      <c r="C43" s="18"/>
      <c r="D43" s="23"/>
      <c r="E43" s="26">
        <v>2</v>
      </c>
      <c r="F43" s="27" t="s">
        <v>21</v>
      </c>
      <c r="G43" s="28">
        <v>0</v>
      </c>
      <c r="H43" s="36"/>
      <c r="I43" s="37"/>
      <c r="J43" s="30"/>
      <c r="K43" s="30"/>
      <c r="L43" s="30"/>
      <c r="M43" s="30"/>
      <c r="N43" s="30"/>
      <c r="O43" s="30"/>
      <c r="P43" s="30"/>
      <c r="Q43" s="30"/>
      <c r="R43" s="30"/>
      <c r="S43" s="38"/>
      <c r="T43" s="39"/>
      <c r="W43" s="2"/>
      <c r="X43" s="25"/>
      <c r="Y43" s="22"/>
    </row>
    <row r="44" spans="1:25" ht="6.75" customHeight="1">
      <c r="A44" s="18"/>
      <c r="B44" s="18"/>
      <c r="C44" s="18"/>
      <c r="D44" s="23"/>
      <c r="E44" s="26"/>
      <c r="F44" s="27"/>
      <c r="G44" s="28"/>
      <c r="H44" s="73"/>
      <c r="I44" s="74"/>
      <c r="J44" s="31"/>
      <c r="K44" s="31"/>
      <c r="L44" s="31"/>
      <c r="M44" s="31"/>
      <c r="N44" s="31"/>
      <c r="O44" s="31"/>
      <c r="P44" s="31"/>
      <c r="Q44" s="31"/>
      <c r="R44" s="31"/>
      <c r="S44" s="32" t="str">
        <f>IF(G43=G45,"",IF(G43&lt;G45,F45,F43))</f>
        <v>TARILLON</v>
      </c>
      <c r="T44" s="32"/>
      <c r="U44" s="28">
        <v>1</v>
      </c>
      <c r="V44" s="2"/>
      <c r="W44" s="2"/>
      <c r="X44" s="25"/>
      <c r="Y44" s="22"/>
    </row>
    <row r="45" spans="1:25" ht="6.75" customHeight="1">
      <c r="A45" s="18"/>
      <c r="B45" s="18"/>
      <c r="C45" s="18"/>
      <c r="D45" s="23"/>
      <c r="E45" s="26"/>
      <c r="F45" s="27" t="s">
        <v>22</v>
      </c>
      <c r="G45" s="28">
        <v>2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2"/>
      <c r="U45" s="28"/>
      <c r="V45" s="2"/>
      <c r="W45" s="2"/>
      <c r="X45" s="25"/>
      <c r="Y45" s="22"/>
    </row>
    <row r="46" spans="1:25" ht="6.75" customHeight="1">
      <c r="A46" s="18"/>
      <c r="B46" s="18"/>
      <c r="C46" s="18"/>
      <c r="D46" s="23"/>
      <c r="E46" s="26"/>
      <c r="F46" s="27"/>
      <c r="G46" s="2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"/>
      <c r="T46" s="2"/>
      <c r="U46" s="2"/>
      <c r="V46" s="2"/>
      <c r="W46" s="2"/>
      <c r="X46" s="25"/>
      <c r="Y46" s="22"/>
    </row>
    <row r="47" spans="1:25" ht="12.75">
      <c r="A47" s="18"/>
      <c r="B47" s="18"/>
      <c r="C47" s="18"/>
      <c r="D47" s="68"/>
      <c r="E47" s="15"/>
      <c r="F47" s="69" t="s">
        <v>23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70"/>
      <c r="Y47" s="22"/>
    </row>
    <row r="48" spans="4:24" ht="12.75">
      <c r="D48" s="2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4:24" ht="12.75">
      <c r="D49" s="3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18" ht="12.75">
      <c r="B50" s="16"/>
      <c r="C50" s="16"/>
      <c r="D50" s="15"/>
      <c r="E50" s="16"/>
      <c r="F50" s="17" t="s">
        <v>24</v>
      </c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  <c r="R50" s="16"/>
    </row>
    <row r="51" spans="1:28" ht="12.75">
      <c r="A51" s="75"/>
      <c r="B51" s="71"/>
      <c r="C51" s="7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3"/>
      <c r="T51" s="2"/>
      <c r="W51" s="2"/>
      <c r="X51" s="2"/>
      <c r="Y51" s="2"/>
      <c r="Z51" s="2"/>
      <c r="AA51" s="2"/>
      <c r="AB51" s="76" t="s">
        <v>25</v>
      </c>
    </row>
    <row r="52" spans="1:28" ht="12.75">
      <c r="A52" s="75"/>
      <c r="B52" s="18"/>
      <c r="C52" s="18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5"/>
      <c r="S52" s="23"/>
      <c r="T52" s="2"/>
      <c r="W52" s="77" t="s">
        <v>26</v>
      </c>
      <c r="X52" s="77" t="s">
        <v>27</v>
      </c>
      <c r="Y52" s="77"/>
      <c r="Z52" s="77"/>
      <c r="AA52" s="77"/>
      <c r="AB52" s="78" t="s">
        <v>28</v>
      </c>
    </row>
    <row r="53" spans="1:28" ht="12.75">
      <c r="A53" s="75"/>
      <c r="B53" s="18"/>
      <c r="C53" s="18"/>
      <c r="D53" s="30"/>
      <c r="E53" s="2"/>
      <c r="F53" s="2"/>
      <c r="G53" s="2"/>
      <c r="H53" s="79" t="str">
        <f>M13</f>
        <v>JEANDIDIER</v>
      </c>
      <c r="I53" s="79"/>
      <c r="J53" s="28">
        <v>2</v>
      </c>
      <c r="K53" s="2"/>
      <c r="L53" s="2"/>
      <c r="M53" s="2"/>
      <c r="N53" s="2"/>
      <c r="O53" s="2"/>
      <c r="P53" s="2"/>
      <c r="Q53" s="2"/>
      <c r="R53" s="25"/>
      <c r="S53" s="23"/>
      <c r="T53" s="2"/>
      <c r="W53" s="27" t="str">
        <f>F9</f>
        <v>OCHOISKI S</v>
      </c>
      <c r="X53" s="80">
        <v>50</v>
      </c>
      <c r="Y53" s="80">
        <v>30</v>
      </c>
      <c r="Z53" s="80">
        <v>48</v>
      </c>
      <c r="AA53" s="80">
        <v>34</v>
      </c>
      <c r="AB53" s="27"/>
    </row>
    <row r="54" spans="1:28" ht="12.75">
      <c r="A54" s="75"/>
      <c r="B54" s="18"/>
      <c r="C54" s="18"/>
      <c r="D54" s="30"/>
      <c r="E54" s="2"/>
      <c r="F54" s="2"/>
      <c r="G54" s="81"/>
      <c r="H54" s="2"/>
      <c r="I54" s="2"/>
      <c r="J54" s="2"/>
      <c r="K54" s="82"/>
      <c r="L54" s="2"/>
      <c r="M54" s="2"/>
      <c r="N54" s="2"/>
      <c r="O54" s="2"/>
      <c r="P54" s="2"/>
      <c r="Q54" s="2"/>
      <c r="R54" s="25"/>
      <c r="S54" s="23"/>
      <c r="T54" s="2"/>
      <c r="W54" s="27" t="str">
        <f>F11</f>
        <v>DRAHON</v>
      </c>
      <c r="X54" s="80"/>
      <c r="Y54" s="80"/>
      <c r="Z54" s="80"/>
      <c r="AA54" s="80"/>
      <c r="AB54" s="27"/>
    </row>
    <row r="55" spans="1:28" ht="12.75">
      <c r="A55" s="75"/>
      <c r="B55" s="18"/>
      <c r="D55" s="30"/>
      <c r="E55" s="28">
        <v>2</v>
      </c>
      <c r="F55" s="32" t="str">
        <f>IF(J53=J57,"",IF(J53&lt;J57,H53,H57))</f>
        <v>MARTIN JM</v>
      </c>
      <c r="G55" s="2"/>
      <c r="H55" s="83"/>
      <c r="I55" s="83"/>
      <c r="J55" s="83"/>
      <c r="K55" s="2"/>
      <c r="L55" s="32" t="str">
        <f>IF(J53=J57,"",IF(J53&lt;J57,H57,H53))</f>
        <v>JEANDIDIER</v>
      </c>
      <c r="M55" s="28">
        <v>3</v>
      </c>
      <c r="N55" s="2"/>
      <c r="O55" s="84"/>
      <c r="P55" s="84"/>
      <c r="Q55" s="84"/>
      <c r="R55" s="25"/>
      <c r="S55" s="23"/>
      <c r="T55" s="2"/>
      <c r="W55" s="27" t="str">
        <f>F21</f>
        <v>OCHOISKI B</v>
      </c>
      <c r="X55" s="80">
        <v>27</v>
      </c>
      <c r="Y55" s="80"/>
      <c r="Z55" s="80"/>
      <c r="AA55" s="80"/>
      <c r="AB55" s="27"/>
    </row>
    <row r="56" spans="1:28" ht="12.75">
      <c r="A56" s="75"/>
      <c r="B56" s="18"/>
      <c r="C56" s="85"/>
      <c r="D56" s="81"/>
      <c r="E56" s="2"/>
      <c r="F56" s="2"/>
      <c r="G56" s="82"/>
      <c r="H56" s="2"/>
      <c r="I56" s="2"/>
      <c r="J56" s="2"/>
      <c r="K56" s="81"/>
      <c r="L56" s="2"/>
      <c r="M56" s="2"/>
      <c r="N56" s="82"/>
      <c r="O56" s="84"/>
      <c r="P56" s="84"/>
      <c r="Q56" s="84"/>
      <c r="R56" s="25"/>
      <c r="S56" s="23"/>
      <c r="T56" s="2"/>
      <c r="W56" s="27" t="str">
        <f>F23</f>
        <v>JEANDIDIER</v>
      </c>
      <c r="X56" s="80">
        <v>36</v>
      </c>
      <c r="Y56" s="80"/>
      <c r="Z56" s="80"/>
      <c r="AA56" s="80"/>
      <c r="AB56" s="27"/>
    </row>
    <row r="57" spans="1:28" ht="12.75">
      <c r="A57" s="75"/>
      <c r="B57" s="18"/>
      <c r="C57" s="18"/>
      <c r="D57" s="81"/>
      <c r="E57" s="2"/>
      <c r="F57" s="2"/>
      <c r="G57" s="2"/>
      <c r="H57" s="41" t="str">
        <f>F38</f>
        <v>MARTIN JM</v>
      </c>
      <c r="I57" s="41"/>
      <c r="J57" s="28">
        <v>0</v>
      </c>
      <c r="K57" s="2"/>
      <c r="L57" s="2"/>
      <c r="M57" s="2"/>
      <c r="N57" s="82"/>
      <c r="O57" s="86"/>
      <c r="P57" s="86"/>
      <c r="Q57" s="86"/>
      <c r="R57" s="25"/>
      <c r="S57" s="23"/>
      <c r="T57" s="2"/>
      <c r="W57" s="27" t="str">
        <f>F31</f>
        <v>VAXELAIRE</v>
      </c>
      <c r="X57" s="80">
        <v>56</v>
      </c>
      <c r="Y57" s="80">
        <v>31</v>
      </c>
      <c r="Z57" s="80"/>
      <c r="AA57" s="80"/>
      <c r="AB57" s="27"/>
    </row>
    <row r="58" spans="1:28" s="1" customFormat="1" ht="12.75">
      <c r="A58" s="75"/>
      <c r="B58" s="18"/>
      <c r="C58" s="87" t="str">
        <f>IF(E55=E61,"",IF(E55&lt;E61,F61,F55))</f>
        <v>MARTIN JM</v>
      </c>
      <c r="E58" s="83"/>
      <c r="F58" s="83"/>
      <c r="G58" s="2"/>
      <c r="H58" s="2"/>
      <c r="I58" s="2"/>
      <c r="J58" s="2"/>
      <c r="K58" s="2"/>
      <c r="L58" s="83"/>
      <c r="M58" s="83"/>
      <c r="N58" s="2"/>
      <c r="O58" s="88" t="str">
        <f>IF(M55=M61,"",IF(M55&lt;M61,L61,L55))</f>
        <v>JEANDIDIER</v>
      </c>
      <c r="P58" s="88"/>
      <c r="Q58" s="88"/>
      <c r="R58" s="25"/>
      <c r="S58" s="23"/>
      <c r="T58" s="2"/>
      <c r="W58" s="27" t="str">
        <f>F33</f>
        <v>MARTIN JM</v>
      </c>
      <c r="X58" s="80"/>
      <c r="Y58" s="80"/>
      <c r="Z58" s="80"/>
      <c r="AA58" s="80"/>
      <c r="AB58" s="27"/>
    </row>
    <row r="59" spans="1:28" ht="12.75">
      <c r="A59" s="75"/>
      <c r="B59" s="18"/>
      <c r="C59" s="18"/>
      <c r="D59" s="82"/>
      <c r="E59" s="2"/>
      <c r="F59" s="2"/>
      <c r="G59" s="2"/>
      <c r="H59" s="41" t="str">
        <f>M35</f>
        <v>DRAHON</v>
      </c>
      <c r="I59" s="41"/>
      <c r="J59" s="28">
        <v>2</v>
      </c>
      <c r="K59" s="2"/>
      <c r="L59" s="2"/>
      <c r="M59" s="2"/>
      <c r="N59" s="81"/>
      <c r="O59" s="2"/>
      <c r="P59" s="2"/>
      <c r="Q59" s="2"/>
      <c r="R59" s="25"/>
      <c r="S59" s="23"/>
      <c r="T59" s="2"/>
      <c r="W59" s="27" t="str">
        <f>F43</f>
        <v>MARTIN M</v>
      </c>
      <c r="X59" s="80">
        <v>28</v>
      </c>
      <c r="Y59" s="80"/>
      <c r="Z59" s="80"/>
      <c r="AA59" s="80"/>
      <c r="AB59" s="27"/>
    </row>
    <row r="60" spans="1:28" ht="12.75">
      <c r="A60" s="75"/>
      <c r="B60" s="18"/>
      <c r="C60" s="18"/>
      <c r="D60" s="82"/>
      <c r="E60" s="2"/>
      <c r="F60" s="2"/>
      <c r="G60" s="81"/>
      <c r="H60" s="2"/>
      <c r="I60" s="2"/>
      <c r="J60" s="2"/>
      <c r="K60" s="82"/>
      <c r="L60" s="2"/>
      <c r="M60" s="2"/>
      <c r="N60" s="81"/>
      <c r="O60" s="30"/>
      <c r="P60" s="30"/>
      <c r="Q60" s="30"/>
      <c r="R60" s="25"/>
      <c r="S60" s="23"/>
      <c r="T60" s="2"/>
      <c r="W60" s="27" t="str">
        <f>F45</f>
        <v>TARILLON</v>
      </c>
      <c r="X60" s="80">
        <v>32</v>
      </c>
      <c r="Y60" s="80"/>
      <c r="Z60" s="80"/>
      <c r="AA60" s="80"/>
      <c r="AB60" s="27"/>
    </row>
    <row r="61" spans="1:28" ht="12.75">
      <c r="A61" s="75"/>
      <c r="B61" s="18"/>
      <c r="C61" s="18"/>
      <c r="D61" s="30"/>
      <c r="E61" s="89"/>
      <c r="F61" s="32" t="str">
        <f>IF(J59=J63,"",IF(J59&lt;J63,H59,H63))</f>
        <v>OCHOISKI B</v>
      </c>
      <c r="G61" s="2"/>
      <c r="H61" s="83"/>
      <c r="I61" s="83"/>
      <c r="J61" s="83"/>
      <c r="K61" s="2"/>
      <c r="L61" s="32" t="str">
        <f>IF(J59=J63,"",IF(J59&lt;J63,H63,H59))</f>
        <v>DRAHON</v>
      </c>
      <c r="M61" s="28">
        <v>0</v>
      </c>
      <c r="N61" s="2"/>
      <c r="O61" s="86"/>
      <c r="P61" s="86"/>
      <c r="Q61" s="86"/>
      <c r="R61" s="25"/>
      <c r="S61" s="23"/>
      <c r="T61" s="2"/>
      <c r="W61" s="2"/>
      <c r="X61" s="2"/>
      <c r="Y61" s="2"/>
      <c r="Z61" s="2"/>
      <c r="AA61" s="2"/>
      <c r="AB61" s="2"/>
    </row>
    <row r="62" spans="1:28" ht="12.75">
      <c r="A62" s="75"/>
      <c r="B62" s="18"/>
      <c r="C62" s="18"/>
      <c r="D62" s="30"/>
      <c r="E62" s="2"/>
      <c r="F62" s="2"/>
      <c r="G62" s="82"/>
      <c r="H62" s="2"/>
      <c r="I62" s="2"/>
      <c r="J62" s="2"/>
      <c r="K62" s="81"/>
      <c r="L62" s="2"/>
      <c r="M62" s="2"/>
      <c r="N62" s="2"/>
      <c r="O62" s="90" t="str">
        <f>IF(M55=M61,"",IF(M55&lt;M61,L55,L61))</f>
        <v>DRAHON</v>
      </c>
      <c r="P62" s="90"/>
      <c r="Q62" s="90"/>
      <c r="R62" s="25"/>
      <c r="S62" s="23"/>
      <c r="T62" s="2"/>
      <c r="W62" s="2"/>
      <c r="X62" s="2"/>
      <c r="Y62" s="2"/>
      <c r="Z62" s="2"/>
      <c r="AA62" s="2"/>
      <c r="AB62" s="2"/>
    </row>
    <row r="63" spans="1:28" s="1" customFormat="1" ht="12.75">
      <c r="A63" s="75"/>
      <c r="B63" s="18"/>
      <c r="C63" s="32" t="str">
        <f>IF(E55=E61,"",IF(E55&lt;E61,F55,F61))</f>
        <v>OCHOISKI B</v>
      </c>
      <c r="E63" s="2"/>
      <c r="F63" s="2"/>
      <c r="G63" s="2"/>
      <c r="H63" s="41" t="str">
        <f>F16</f>
        <v>OCHOISKI B</v>
      </c>
      <c r="I63" s="41"/>
      <c r="J63" s="89"/>
      <c r="K63" s="2"/>
      <c r="L63" s="2"/>
      <c r="M63" s="2"/>
      <c r="N63" s="2"/>
      <c r="O63" s="2"/>
      <c r="P63" s="2"/>
      <c r="Q63" s="2"/>
      <c r="R63" s="25"/>
      <c r="S63" s="23"/>
      <c r="T63" s="2"/>
      <c r="U63" s="2"/>
      <c r="V63" s="2"/>
      <c r="W63" s="2"/>
      <c r="X63" s="91" t="s">
        <v>29</v>
      </c>
      <c r="Y63" s="91"/>
      <c r="Z63" s="2"/>
      <c r="AA63" s="2"/>
      <c r="AB63" s="2"/>
    </row>
    <row r="64" spans="1:28" ht="12.75">
      <c r="A64" s="75"/>
      <c r="B64" s="16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70"/>
      <c r="S64" s="23"/>
      <c r="T64" s="2"/>
      <c r="U64" s="92" t="s">
        <v>30</v>
      </c>
      <c r="V64" s="92"/>
      <c r="W64" s="92"/>
      <c r="X64" s="91"/>
      <c r="Y64" s="91"/>
      <c r="Z64" s="2"/>
      <c r="AA64" s="2"/>
      <c r="AB64" s="2"/>
    </row>
    <row r="65" spans="2:28" ht="12.75">
      <c r="B65" s="71"/>
      <c r="C65" s="7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"/>
      <c r="T65" s="2"/>
      <c r="U65" s="93" t="s">
        <v>31</v>
      </c>
      <c r="V65" s="93"/>
      <c r="W65" s="94" t="str">
        <f>O75</f>
        <v>VAXELAIRE</v>
      </c>
      <c r="X65" s="93">
        <v>200</v>
      </c>
      <c r="Y65" s="93"/>
      <c r="Z65" s="2"/>
      <c r="AA65" s="2"/>
      <c r="AB65" s="2"/>
    </row>
    <row r="66" spans="5:28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95" t="s">
        <v>32</v>
      </c>
      <c r="V66" s="95"/>
      <c r="W66" s="96" t="str">
        <f>O79</f>
        <v>OCHOISKI S</v>
      </c>
      <c r="X66" s="95">
        <v>190</v>
      </c>
      <c r="Y66" s="95"/>
      <c r="Z66" s="2"/>
      <c r="AA66" s="2"/>
      <c r="AB66" s="2"/>
    </row>
    <row r="67" spans="2:28" ht="12.75">
      <c r="B67" s="16"/>
      <c r="C67" s="16"/>
      <c r="D67" s="15"/>
      <c r="E67" s="16"/>
      <c r="F67" s="17" t="s">
        <v>33</v>
      </c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  <c r="T67" s="2"/>
      <c r="U67" s="97" t="s">
        <v>34</v>
      </c>
      <c r="V67" s="97"/>
      <c r="W67" s="89" t="str">
        <f>C75</f>
        <v>TARILLON</v>
      </c>
      <c r="X67" s="97">
        <v>182</v>
      </c>
      <c r="Y67" s="97"/>
      <c r="Z67" s="2"/>
      <c r="AA67" s="2"/>
      <c r="AB67" s="2"/>
    </row>
    <row r="68" spans="1:28" ht="12.75">
      <c r="A68" s="75"/>
      <c r="B68" s="71"/>
      <c r="C68" s="7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  <c r="S68" s="23"/>
      <c r="U68" s="98" t="s">
        <v>35</v>
      </c>
      <c r="V68" s="98"/>
      <c r="W68" s="99" t="str">
        <f>C80</f>
        <v>MARTIN M</v>
      </c>
      <c r="X68" s="98">
        <v>176</v>
      </c>
      <c r="Y68" s="98"/>
      <c r="Z68" s="2"/>
      <c r="AA68" s="2"/>
      <c r="AB68" s="2"/>
    </row>
    <row r="69" spans="1:28" ht="12.75">
      <c r="A69" s="75"/>
      <c r="B69" s="18"/>
      <c r="C69" s="18"/>
      <c r="D69" s="3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5"/>
      <c r="S69" s="23"/>
      <c r="U69" s="100" t="s">
        <v>36</v>
      </c>
      <c r="V69" s="100"/>
      <c r="W69" s="88" t="str">
        <f>O58</f>
        <v>JEANDIDIER</v>
      </c>
      <c r="X69" s="100">
        <v>172</v>
      </c>
      <c r="Y69" s="100"/>
      <c r="Z69" s="2"/>
      <c r="AA69" s="2"/>
      <c r="AB69" s="2"/>
    </row>
    <row r="70" spans="1:28" ht="12.75">
      <c r="A70" s="75"/>
      <c r="B70" s="18"/>
      <c r="C70" s="18"/>
      <c r="D70" s="30"/>
      <c r="E70" s="2"/>
      <c r="F70" s="2"/>
      <c r="G70" s="2"/>
      <c r="H70" s="101" t="str">
        <f>W16</f>
        <v>OCHOISKI S</v>
      </c>
      <c r="I70" s="101"/>
      <c r="J70" s="28">
        <v>2</v>
      </c>
      <c r="K70" s="2"/>
      <c r="L70" s="2"/>
      <c r="M70" s="2"/>
      <c r="N70" s="2"/>
      <c r="O70" s="2"/>
      <c r="P70" s="2"/>
      <c r="Q70" s="2"/>
      <c r="R70" s="25"/>
      <c r="S70" s="23"/>
      <c r="U70" s="102" t="s">
        <v>37</v>
      </c>
      <c r="V70" s="102"/>
      <c r="W70" s="90" t="str">
        <f>O62</f>
        <v>DRAHON</v>
      </c>
      <c r="X70" s="102">
        <v>170</v>
      </c>
      <c r="Y70" s="102"/>
      <c r="Z70" s="2"/>
      <c r="AA70" s="2"/>
      <c r="AB70" s="2"/>
    </row>
    <row r="71" spans="1:28" ht="12.75">
      <c r="A71" s="75"/>
      <c r="B71" s="18"/>
      <c r="C71" s="18"/>
      <c r="D71" s="30"/>
      <c r="E71" s="2"/>
      <c r="F71" s="2"/>
      <c r="G71" s="81"/>
      <c r="H71" s="2"/>
      <c r="I71" s="2"/>
      <c r="J71" s="2"/>
      <c r="K71" s="82"/>
      <c r="L71" s="103"/>
      <c r="M71" s="2"/>
      <c r="N71" s="2"/>
      <c r="O71" s="2"/>
      <c r="P71" s="2"/>
      <c r="Q71" s="2"/>
      <c r="R71" s="25"/>
      <c r="S71" s="23"/>
      <c r="U71" s="104" t="s">
        <v>38</v>
      </c>
      <c r="V71" s="104"/>
      <c r="W71" s="87" t="str">
        <f>C58</f>
        <v>MARTIN JM</v>
      </c>
      <c r="X71" s="104">
        <v>168</v>
      </c>
      <c r="Y71" s="104"/>
      <c r="Z71" s="2"/>
      <c r="AA71" s="2"/>
      <c r="AB71" s="2"/>
    </row>
    <row r="72" spans="1:28" ht="12.75">
      <c r="A72" s="75"/>
      <c r="B72" s="18"/>
      <c r="C72" s="85"/>
      <c r="D72" s="30"/>
      <c r="E72" s="28">
        <v>3</v>
      </c>
      <c r="F72" s="32" t="str">
        <f>IF(J70=J74,"",IF(J70&lt;J74,H70,H74))</f>
        <v>TARILLON</v>
      </c>
      <c r="G72" s="2"/>
      <c r="H72" s="83"/>
      <c r="I72" s="83"/>
      <c r="J72" s="83"/>
      <c r="K72" s="2"/>
      <c r="L72" s="41" t="str">
        <f>IF(J70=J74,"",IF(J70&lt;J74,H74,H70))</f>
        <v>OCHOISKI S</v>
      </c>
      <c r="M72" s="28">
        <v>1</v>
      </c>
      <c r="N72" s="2"/>
      <c r="O72" s="84"/>
      <c r="P72" s="84"/>
      <c r="Q72" s="84"/>
      <c r="R72" s="25"/>
      <c r="S72" s="23"/>
      <c r="U72" s="105"/>
      <c r="V72" s="105"/>
      <c r="W72" s="32" t="str">
        <f>C63</f>
        <v>OCHOISKI B</v>
      </c>
      <c r="X72" s="105"/>
      <c r="Y72" s="105"/>
      <c r="Z72" s="2"/>
      <c r="AA72" s="2"/>
      <c r="AB72" s="2"/>
    </row>
    <row r="73" spans="1:29" ht="12.75">
      <c r="A73" s="75"/>
      <c r="B73" s="18"/>
      <c r="C73" s="18"/>
      <c r="D73" s="81"/>
      <c r="E73" s="2"/>
      <c r="F73" s="2"/>
      <c r="G73" s="82"/>
      <c r="H73" s="2"/>
      <c r="I73" s="2"/>
      <c r="J73" s="2"/>
      <c r="K73" s="81"/>
      <c r="L73" s="2"/>
      <c r="M73" s="2"/>
      <c r="N73" s="82"/>
      <c r="O73" s="2"/>
      <c r="P73" s="2"/>
      <c r="Q73" s="2"/>
      <c r="R73" s="25"/>
      <c r="S73" s="23"/>
      <c r="U73" s="53"/>
      <c r="V73" s="53"/>
      <c r="W73" s="53"/>
      <c r="X73" s="53"/>
      <c r="Y73" s="53"/>
      <c r="Z73" s="53"/>
      <c r="AA73" s="53"/>
      <c r="AB73" s="53"/>
      <c r="AC73" s="106"/>
    </row>
    <row r="74" spans="1:30" ht="12.75">
      <c r="A74" s="75"/>
      <c r="B74" s="18"/>
      <c r="C74" s="18"/>
      <c r="D74" s="81"/>
      <c r="E74" s="2"/>
      <c r="F74" s="2"/>
      <c r="G74" s="2"/>
      <c r="H74" s="60" t="str">
        <f>M42</f>
        <v>TARILLON</v>
      </c>
      <c r="I74" s="60"/>
      <c r="J74" s="28">
        <v>0</v>
      </c>
      <c r="K74" s="2"/>
      <c r="L74" s="2"/>
      <c r="M74" s="2"/>
      <c r="N74" s="82"/>
      <c r="O74" s="107" t="s">
        <v>39</v>
      </c>
      <c r="P74" s="107"/>
      <c r="Q74" s="107"/>
      <c r="R74" s="25"/>
      <c r="S74" s="23"/>
      <c r="T74" s="108"/>
      <c r="U74" s="43"/>
      <c r="V74" s="48"/>
      <c r="W74" s="48"/>
      <c r="X74" s="48"/>
      <c r="Y74" s="48"/>
      <c r="Z74" s="48"/>
      <c r="AA74" s="48"/>
      <c r="AB74" s="48"/>
      <c r="AC74" s="109"/>
      <c r="AD74" s="110"/>
    </row>
    <row r="75" spans="1:30" s="1" customFormat="1" ht="12.75" customHeight="1">
      <c r="A75" s="75"/>
      <c r="B75" s="18"/>
      <c r="C75" s="89" t="str">
        <f>IF(E72=E78,"",IF(E72&lt;E78,F78,F72))</f>
        <v>TARILLON</v>
      </c>
      <c r="E75" s="83"/>
      <c r="F75" s="83"/>
      <c r="G75" s="2"/>
      <c r="H75" s="2"/>
      <c r="I75" s="2"/>
      <c r="J75" s="2"/>
      <c r="K75" s="2"/>
      <c r="L75" s="83"/>
      <c r="M75" s="83"/>
      <c r="N75" s="2"/>
      <c r="O75" s="94" t="str">
        <f>IF(M72=M78,"",IF(M72&lt;M78,L78,L72))</f>
        <v>VAXELAIRE</v>
      </c>
      <c r="P75" s="94"/>
      <c r="Q75" s="94"/>
      <c r="R75" s="25"/>
      <c r="S75" s="23"/>
      <c r="T75" s="108"/>
      <c r="U75" s="66"/>
      <c r="V75" s="111" t="s">
        <v>40</v>
      </c>
      <c r="W75" s="111"/>
      <c r="X75" s="111"/>
      <c r="Y75" s="111"/>
      <c r="Z75" s="112" t="s">
        <v>41</v>
      </c>
      <c r="AA75" s="112"/>
      <c r="AB75" s="112"/>
      <c r="AC75" s="108"/>
      <c r="AD75" s="110"/>
    </row>
    <row r="76" spans="1:30" ht="12.75">
      <c r="A76" s="75"/>
      <c r="B76" s="18"/>
      <c r="C76" s="18"/>
      <c r="D76" s="82"/>
      <c r="E76" s="2"/>
      <c r="F76" s="2"/>
      <c r="G76" s="2"/>
      <c r="H76" s="60" t="str">
        <f>W38</f>
        <v>VAXELAIRE</v>
      </c>
      <c r="I76" s="60"/>
      <c r="J76" s="28">
        <v>2</v>
      </c>
      <c r="K76" s="2"/>
      <c r="L76" s="2"/>
      <c r="M76" s="2"/>
      <c r="N76" s="81"/>
      <c r="O76" s="2"/>
      <c r="P76" s="2"/>
      <c r="Q76" s="2"/>
      <c r="R76" s="25"/>
      <c r="S76" s="23"/>
      <c r="T76" s="108"/>
      <c r="U76" s="110"/>
      <c r="W76" s="2"/>
      <c r="X76" s="2"/>
      <c r="Y76" s="2"/>
      <c r="Z76" s="112"/>
      <c r="AA76" s="112"/>
      <c r="AB76" s="112"/>
      <c r="AC76" s="108"/>
      <c r="AD76" s="110"/>
    </row>
    <row r="77" spans="1:30" ht="12.75">
      <c r="A77" s="75"/>
      <c r="B77" s="18"/>
      <c r="C77" s="18"/>
      <c r="D77" s="82"/>
      <c r="E77" s="2"/>
      <c r="F77" s="2"/>
      <c r="G77" s="81"/>
      <c r="H77" s="2"/>
      <c r="I77" s="2"/>
      <c r="J77" s="2"/>
      <c r="K77" s="82"/>
      <c r="L77" s="2"/>
      <c r="M77" s="2"/>
      <c r="N77" s="81"/>
      <c r="O77" s="2"/>
      <c r="P77" s="2"/>
      <c r="Q77" s="2"/>
      <c r="R77" s="25"/>
      <c r="S77" s="23"/>
      <c r="T77" s="108"/>
      <c r="U77" s="113"/>
      <c r="W77" s="114" t="s">
        <v>11</v>
      </c>
      <c r="X77" s="28">
        <v>2</v>
      </c>
      <c r="Y77" s="82"/>
      <c r="Z77" s="2"/>
      <c r="AA77" s="2"/>
      <c r="AB77" s="2"/>
      <c r="AC77" s="108"/>
      <c r="AD77" s="110"/>
    </row>
    <row r="78" spans="1:30" ht="12.75">
      <c r="A78" s="75"/>
      <c r="B78" s="18"/>
      <c r="C78" s="18"/>
      <c r="D78" s="30"/>
      <c r="E78" s="28">
        <v>0</v>
      </c>
      <c r="F78" s="32" t="str">
        <f>IF(J76=J80,"",IF(J76&lt;J80,H76,H80))</f>
        <v>MARTIN M</v>
      </c>
      <c r="G78" s="2"/>
      <c r="H78" s="83"/>
      <c r="I78" s="83"/>
      <c r="J78" s="83"/>
      <c r="K78" s="2"/>
      <c r="L78" s="41" t="str">
        <f>IF(J76=J80,"",IF(J76&lt;J80,H80,H76))</f>
        <v>VAXELAIRE</v>
      </c>
      <c r="M78" s="28">
        <v>3</v>
      </c>
      <c r="N78" s="2"/>
      <c r="O78" s="107" t="s">
        <v>42</v>
      </c>
      <c r="P78" s="107"/>
      <c r="Q78" s="107"/>
      <c r="R78" s="25"/>
      <c r="S78" s="23"/>
      <c r="T78" s="108"/>
      <c r="U78" s="110"/>
      <c r="W78" s="2"/>
      <c r="X78" s="2"/>
      <c r="Y78" s="2"/>
      <c r="Z78" s="115" t="str">
        <f>W77</f>
        <v>OCHOISKI S</v>
      </c>
      <c r="AA78" s="115"/>
      <c r="AB78" s="115"/>
      <c r="AC78" s="108"/>
      <c r="AD78" s="110"/>
    </row>
    <row r="79" spans="1:30" ht="12.75">
      <c r="A79" s="75"/>
      <c r="B79" s="18"/>
      <c r="C79" s="18"/>
      <c r="D79" s="30"/>
      <c r="E79" s="2"/>
      <c r="F79" s="2"/>
      <c r="G79" s="82"/>
      <c r="H79" s="2"/>
      <c r="I79" s="2"/>
      <c r="J79" s="2"/>
      <c r="K79" s="81"/>
      <c r="L79" s="2"/>
      <c r="M79" s="2"/>
      <c r="N79" s="2"/>
      <c r="O79" s="96" t="str">
        <f>IF(M72=M78,"",IF(M72&lt;M78,L72,L78))</f>
        <v>OCHOISKI S</v>
      </c>
      <c r="P79" s="96"/>
      <c r="Q79" s="96"/>
      <c r="R79" s="25"/>
      <c r="S79" s="23"/>
      <c r="T79" s="108"/>
      <c r="U79" s="113"/>
      <c r="W79" s="114" t="s">
        <v>18</v>
      </c>
      <c r="X79" s="28">
        <v>1</v>
      </c>
      <c r="Y79" s="81"/>
      <c r="Z79" s="2"/>
      <c r="AA79" s="2"/>
      <c r="AB79" s="2"/>
      <c r="AC79" s="108"/>
      <c r="AD79" s="110"/>
    </row>
    <row r="80" spans="1:30" s="1" customFormat="1" ht="12.75">
      <c r="A80" s="75"/>
      <c r="B80" s="18"/>
      <c r="C80" s="99" t="str">
        <f>IF(E72=E78,"",IF(E72&lt;E78,F72,F78))</f>
        <v>MARTIN M</v>
      </c>
      <c r="E80" s="2"/>
      <c r="F80" s="2"/>
      <c r="G80" s="2"/>
      <c r="H80" s="60" t="str">
        <f>M20</f>
        <v>MARTIN M</v>
      </c>
      <c r="I80" s="60"/>
      <c r="J80" s="28">
        <v>0</v>
      </c>
      <c r="K80" s="2"/>
      <c r="L80" s="2"/>
      <c r="M80" s="2"/>
      <c r="N80" s="2"/>
      <c r="O80" s="2"/>
      <c r="P80" s="2"/>
      <c r="Q80" s="2"/>
      <c r="R80" s="25"/>
      <c r="S80" s="23"/>
      <c r="T80" s="108"/>
      <c r="U80" s="116"/>
      <c r="V80" s="106"/>
      <c r="W80" s="53"/>
      <c r="X80" s="53"/>
      <c r="Y80" s="53"/>
      <c r="Z80" s="53"/>
      <c r="AA80" s="53"/>
      <c r="AB80" s="53"/>
      <c r="AC80" s="117"/>
      <c r="AD80" s="110"/>
    </row>
    <row r="81" spans="1:29" ht="12.75">
      <c r="A81" s="75"/>
      <c r="B81" s="16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70"/>
      <c r="S81" s="23"/>
      <c r="U81" s="118"/>
      <c r="V81" s="118"/>
      <c r="W81" s="48"/>
      <c r="X81" s="48"/>
      <c r="Y81" s="48"/>
      <c r="Z81" s="48"/>
      <c r="AA81" s="48"/>
      <c r="AB81" s="48"/>
      <c r="AC81" s="118"/>
    </row>
    <row r="82" spans="2:19" ht="12.75">
      <c r="B82" s="71"/>
      <c r="C82" s="7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"/>
    </row>
    <row r="83" spans="8:12" ht="12.75">
      <c r="H83" s="119" t="s">
        <v>43</v>
      </c>
      <c r="I83" s="119"/>
      <c r="J83" s="119"/>
      <c r="K83" s="119"/>
      <c r="L83" s="119"/>
    </row>
    <row r="84" spans="4:18" ht="12.75">
      <c r="D84" s="120"/>
      <c r="E84" s="121"/>
      <c r="F84" s="121"/>
      <c r="G84" s="122"/>
      <c r="H84" s="123">
        <f>MAX(X53:AA60)</f>
        <v>56</v>
      </c>
      <c r="I84" s="124" t="s">
        <v>44</v>
      </c>
      <c r="J84" s="124"/>
      <c r="K84" s="124"/>
      <c r="L84" s="124"/>
      <c r="M84" s="125"/>
      <c r="N84" s="121"/>
      <c r="O84" s="121"/>
      <c r="P84" s="121"/>
      <c r="Q84" s="121"/>
      <c r="R84" s="121"/>
    </row>
    <row r="85" spans="4:18" ht="12.75">
      <c r="D85" s="126"/>
      <c r="E85" s="127"/>
      <c r="F85" s="127"/>
      <c r="G85" s="128"/>
      <c r="H85" s="123"/>
      <c r="I85" s="124"/>
      <c r="J85" s="124"/>
      <c r="K85" s="124"/>
      <c r="L85" s="124"/>
      <c r="M85" s="129"/>
      <c r="N85" s="127"/>
      <c r="O85" s="127"/>
      <c r="P85" s="127"/>
      <c r="Q85" s="127"/>
      <c r="R85" s="127"/>
    </row>
    <row r="86" spans="8:12" ht="12.75">
      <c r="H86" s="127"/>
      <c r="I86" s="127"/>
      <c r="J86" s="127"/>
      <c r="K86" s="127"/>
      <c r="L86" s="127"/>
    </row>
  </sheetData>
  <sheetProtection selectLockedCells="1" selectUnlockedCells="1"/>
  <mergeCells count="121">
    <mergeCell ref="E1:L1"/>
    <mergeCell ref="M1:P1"/>
    <mergeCell ref="Q1:S1"/>
    <mergeCell ref="E2:H2"/>
    <mergeCell ref="I2:S2"/>
    <mergeCell ref="E3:H3"/>
    <mergeCell ref="O3:Q3"/>
    <mergeCell ref="S3:T3"/>
    <mergeCell ref="V3:X3"/>
    <mergeCell ref="L4:X4"/>
    <mergeCell ref="I5:X5"/>
    <mergeCell ref="E9:E12"/>
    <mergeCell ref="F9:F10"/>
    <mergeCell ref="G9:G10"/>
    <mergeCell ref="H9:L10"/>
    <mergeCell ref="S10:T11"/>
    <mergeCell ref="U10:U11"/>
    <mergeCell ref="F11:F12"/>
    <mergeCell ref="G11:G12"/>
    <mergeCell ref="M13:P13"/>
    <mergeCell ref="H14:I14"/>
    <mergeCell ref="F16:F17"/>
    <mergeCell ref="L16:L17"/>
    <mergeCell ref="M16:M17"/>
    <mergeCell ref="P16:P17"/>
    <mergeCell ref="Q16:Q17"/>
    <mergeCell ref="W16:W17"/>
    <mergeCell ref="H19:I19"/>
    <mergeCell ref="M20:P20"/>
    <mergeCell ref="E21:E24"/>
    <mergeCell ref="F21:F22"/>
    <mergeCell ref="G21:G22"/>
    <mergeCell ref="S22:T23"/>
    <mergeCell ref="U22:U23"/>
    <mergeCell ref="F23:F24"/>
    <mergeCell ref="G23:G24"/>
    <mergeCell ref="E31:E34"/>
    <mergeCell ref="F31:F32"/>
    <mergeCell ref="G31:G32"/>
    <mergeCell ref="H31:L32"/>
    <mergeCell ref="S32:T33"/>
    <mergeCell ref="U32:U33"/>
    <mergeCell ref="F33:F34"/>
    <mergeCell ref="G33:G34"/>
    <mergeCell ref="M35:P35"/>
    <mergeCell ref="H36:I36"/>
    <mergeCell ref="F38:F39"/>
    <mergeCell ref="L38:L39"/>
    <mergeCell ref="M38:M39"/>
    <mergeCell ref="P38:P39"/>
    <mergeCell ref="Q38:Q39"/>
    <mergeCell ref="W38:W39"/>
    <mergeCell ref="H41:I41"/>
    <mergeCell ref="M42:P42"/>
    <mergeCell ref="E43:E46"/>
    <mergeCell ref="F43:F44"/>
    <mergeCell ref="G43:G44"/>
    <mergeCell ref="S44:T45"/>
    <mergeCell ref="U44:U45"/>
    <mergeCell ref="F45:F46"/>
    <mergeCell ref="G45:G46"/>
    <mergeCell ref="X52:AA52"/>
    <mergeCell ref="H53:I53"/>
    <mergeCell ref="H55:J55"/>
    <mergeCell ref="O55:Q55"/>
    <mergeCell ref="D56:D57"/>
    <mergeCell ref="N56:N57"/>
    <mergeCell ref="O56:Q56"/>
    <mergeCell ref="H57:I57"/>
    <mergeCell ref="E58:F58"/>
    <mergeCell ref="L58:M58"/>
    <mergeCell ref="O58:Q58"/>
    <mergeCell ref="D59:D60"/>
    <mergeCell ref="H59:I59"/>
    <mergeCell ref="N59:N60"/>
    <mergeCell ref="O60:Q60"/>
    <mergeCell ref="H61:J61"/>
    <mergeCell ref="O61:Q61"/>
    <mergeCell ref="O62:Q62"/>
    <mergeCell ref="H63:I63"/>
    <mergeCell ref="X63:Y64"/>
    <mergeCell ref="U64:W64"/>
    <mergeCell ref="U65:V65"/>
    <mergeCell ref="X65:Y65"/>
    <mergeCell ref="U66:V66"/>
    <mergeCell ref="X66:Y66"/>
    <mergeCell ref="U67:V67"/>
    <mergeCell ref="X67:Y67"/>
    <mergeCell ref="U68:V68"/>
    <mergeCell ref="X68:Y68"/>
    <mergeCell ref="U69:V69"/>
    <mergeCell ref="X69:Y69"/>
    <mergeCell ref="H70:I70"/>
    <mergeCell ref="U70:V70"/>
    <mergeCell ref="X70:Y70"/>
    <mergeCell ref="U71:V71"/>
    <mergeCell ref="X71:Y71"/>
    <mergeCell ref="H72:J72"/>
    <mergeCell ref="O72:Q72"/>
    <mergeCell ref="U72:V72"/>
    <mergeCell ref="X72:Y72"/>
    <mergeCell ref="D73:D74"/>
    <mergeCell ref="N73:N74"/>
    <mergeCell ref="H74:I74"/>
    <mergeCell ref="O74:Q74"/>
    <mergeCell ref="E75:F75"/>
    <mergeCell ref="L75:M75"/>
    <mergeCell ref="O75:Q75"/>
    <mergeCell ref="V75:Y75"/>
    <mergeCell ref="Z75:AB76"/>
    <mergeCell ref="D76:D77"/>
    <mergeCell ref="H76:I76"/>
    <mergeCell ref="N76:N77"/>
    <mergeCell ref="H78:J78"/>
    <mergeCell ref="O78:Q78"/>
    <mergeCell ref="Z78:AB78"/>
    <mergeCell ref="O79:Q79"/>
    <mergeCell ref="H80:I80"/>
    <mergeCell ref="H83:L83"/>
    <mergeCell ref="H84:H85"/>
    <mergeCell ref="I84:L8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zoomScale="94" zoomScaleNormal="94" workbookViewId="0" topLeftCell="C64">
      <selection activeCell="U72" sqref="U72"/>
    </sheetView>
  </sheetViews>
  <sheetFormatPr defaultColWidth="12.57421875" defaultRowHeight="12.75"/>
  <cols>
    <col min="1" max="1" width="1.421875" style="1" customWidth="1"/>
    <col min="2" max="2" width="3.421875" style="1" customWidth="1"/>
    <col min="3" max="3" width="15.7109375" style="1" customWidth="1"/>
    <col min="4" max="4" width="3.57421875" style="2" customWidth="1"/>
    <col min="5" max="5" width="3.421875" style="1" customWidth="1"/>
    <col min="6" max="6" width="14.140625" style="1" customWidth="1"/>
    <col min="7" max="7" width="3.57421875" style="1" customWidth="1"/>
    <col min="8" max="9" width="7.140625" style="1" customWidth="1"/>
    <col min="10" max="11" width="3.57421875" style="1" customWidth="1"/>
    <col min="12" max="12" width="14.28125" style="1" customWidth="1"/>
    <col min="13" max="13" width="3.57421875" style="1" customWidth="1"/>
    <col min="14" max="15" width="7.140625" style="1" customWidth="1"/>
    <col min="16" max="16" width="3.57421875" style="1" customWidth="1"/>
    <col min="17" max="17" width="14.28125" style="1" customWidth="1"/>
    <col min="18" max="18" width="3.57421875" style="1" customWidth="1"/>
    <col min="19" max="19" width="9.00390625" style="1" customWidth="1"/>
    <col min="20" max="20" width="6.140625" style="1" customWidth="1"/>
    <col min="21" max="22" width="3.57421875" style="1" customWidth="1"/>
    <col min="23" max="23" width="14.28125" style="1" customWidth="1"/>
    <col min="24" max="24" width="4.140625" style="1" customWidth="1"/>
    <col min="25" max="25" width="4.28125" style="1" customWidth="1"/>
    <col min="26" max="26" width="4.140625" style="1" customWidth="1"/>
    <col min="27" max="27" width="4.00390625" style="1" customWidth="1"/>
    <col min="28" max="28" width="9.7109375" style="1" customWidth="1"/>
    <col min="29" max="16384" width="11.57421875" style="1" customWidth="1"/>
  </cols>
  <sheetData>
    <row r="1" spans="5:19" ht="17.25" customHeight="1">
      <c r="E1" s="3" t="s">
        <v>45</v>
      </c>
      <c r="F1" s="3"/>
      <c r="G1" s="3"/>
      <c r="H1" s="3"/>
      <c r="I1" s="3"/>
      <c r="J1" s="3"/>
      <c r="K1" s="3"/>
      <c r="L1" s="3"/>
      <c r="M1" s="4" t="s">
        <v>1</v>
      </c>
      <c r="N1" s="4"/>
      <c r="O1" s="4"/>
      <c r="P1" s="4"/>
      <c r="Q1" s="5"/>
      <c r="R1" s="5"/>
      <c r="S1" s="5"/>
    </row>
    <row r="2" spans="5:19" ht="18" customHeight="1">
      <c r="E2" s="6" t="s">
        <v>46</v>
      </c>
      <c r="F2" s="6"/>
      <c r="G2" s="6"/>
      <c r="H2" s="6"/>
      <c r="I2" s="7" t="s">
        <v>47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5:24" ht="14.25" customHeight="1">
      <c r="E3" s="8" t="s">
        <v>4</v>
      </c>
      <c r="F3" s="8"/>
      <c r="G3" s="8"/>
      <c r="H3" s="8"/>
      <c r="O3" s="9" t="s">
        <v>5</v>
      </c>
      <c r="P3" s="9"/>
      <c r="Q3" s="9"/>
      <c r="R3" s="10">
        <v>3</v>
      </c>
      <c r="S3" s="11" t="s">
        <v>6</v>
      </c>
      <c r="T3" s="11"/>
      <c r="U3" s="10">
        <v>2</v>
      </c>
      <c r="V3" s="12" t="s">
        <v>7</v>
      </c>
      <c r="W3" s="12"/>
      <c r="X3" s="12"/>
    </row>
    <row r="4" spans="10:24" ht="18" customHeight="1">
      <c r="J4" s="13"/>
      <c r="K4" s="13"/>
      <c r="L4" s="14" t="s">
        <v>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9:24" ht="14.25" customHeight="1"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4:24" ht="12.75">
      <c r="D6" s="15"/>
      <c r="E6" s="16"/>
      <c r="F6" s="17" t="s">
        <v>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5" ht="9" customHeight="1">
      <c r="A7" s="18"/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2"/>
    </row>
    <row r="8" spans="1:25" ht="11.25" customHeight="1">
      <c r="A8" s="18"/>
      <c r="B8" s="18"/>
      <c r="C8" s="18"/>
      <c r="D8" s="23"/>
      <c r="E8" s="2"/>
      <c r="F8" s="2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5"/>
      <c r="Y8" s="22"/>
    </row>
    <row r="9" spans="1:25" ht="6.75" customHeight="1">
      <c r="A9" s="18"/>
      <c r="B9" s="18"/>
      <c r="C9" s="18"/>
      <c r="D9" s="23"/>
      <c r="E9" s="26">
        <v>1</v>
      </c>
      <c r="F9" s="27" t="s">
        <v>48</v>
      </c>
      <c r="G9" s="28">
        <v>2</v>
      </c>
      <c r="H9" s="29" t="s">
        <v>12</v>
      </c>
      <c r="I9" s="29"/>
      <c r="J9" s="29"/>
      <c r="K9" s="29"/>
      <c r="L9" s="29"/>
      <c r="M9" s="30"/>
      <c r="N9" s="30"/>
      <c r="O9" s="30"/>
      <c r="P9" s="30"/>
      <c r="Q9" s="30"/>
      <c r="R9" s="30"/>
      <c r="S9" s="2"/>
      <c r="T9" s="2"/>
      <c r="U9" s="2"/>
      <c r="V9" s="2"/>
      <c r="W9" s="2"/>
      <c r="X9" s="25"/>
      <c r="Y9" s="22"/>
    </row>
    <row r="10" spans="1:25" ht="6.75" customHeight="1">
      <c r="A10" s="18"/>
      <c r="B10" s="18"/>
      <c r="C10" s="18"/>
      <c r="D10" s="23"/>
      <c r="E10" s="26"/>
      <c r="F10" s="27"/>
      <c r="G10" s="28"/>
      <c r="H10" s="29"/>
      <c r="I10" s="29"/>
      <c r="J10" s="29"/>
      <c r="K10" s="29"/>
      <c r="L10" s="29"/>
      <c r="M10" s="31"/>
      <c r="N10" s="31"/>
      <c r="O10" s="31"/>
      <c r="P10" s="31"/>
      <c r="Q10" s="31"/>
      <c r="R10" s="31"/>
      <c r="S10" s="32" t="str">
        <f>IF(G9=G11,"",IF(G9&lt;G11,F11,F9))</f>
        <v>VALDENAIRE</v>
      </c>
      <c r="T10" s="32"/>
      <c r="U10" s="28">
        <v>0</v>
      </c>
      <c r="V10" s="2"/>
      <c r="W10" s="2"/>
      <c r="X10" s="25"/>
      <c r="Y10" s="22"/>
    </row>
    <row r="11" spans="1:25" ht="6.75" customHeight="1">
      <c r="A11" s="18"/>
      <c r="B11" s="18"/>
      <c r="C11" s="18"/>
      <c r="D11" s="23"/>
      <c r="E11" s="26"/>
      <c r="F11" s="27" t="s">
        <v>49</v>
      </c>
      <c r="G11" s="28">
        <v>0</v>
      </c>
      <c r="H11" s="33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2"/>
      <c r="T11" s="32"/>
      <c r="U11" s="28"/>
      <c r="V11" s="2"/>
      <c r="W11" s="2"/>
      <c r="X11" s="25"/>
      <c r="Y11" s="22"/>
    </row>
    <row r="12" spans="1:25" ht="6.75" customHeight="1">
      <c r="A12" s="18"/>
      <c r="B12" s="18"/>
      <c r="C12" s="18"/>
      <c r="D12" s="23"/>
      <c r="E12" s="26"/>
      <c r="F12" s="27"/>
      <c r="G12" s="28"/>
      <c r="H12" s="36"/>
      <c r="I12" s="37"/>
      <c r="J12" s="30"/>
      <c r="K12" s="30"/>
      <c r="L12" s="30"/>
      <c r="M12" s="30"/>
      <c r="N12" s="30"/>
      <c r="O12" s="30"/>
      <c r="P12" s="30"/>
      <c r="Q12" s="30"/>
      <c r="R12" s="30"/>
      <c r="S12" s="38"/>
      <c r="T12" s="39"/>
      <c r="V12" s="2"/>
      <c r="W12" s="2"/>
      <c r="X12" s="25"/>
      <c r="Y12" s="22"/>
    </row>
    <row r="13" spans="1:25" ht="12.75">
      <c r="A13" s="18"/>
      <c r="B13" s="18"/>
      <c r="C13" s="18"/>
      <c r="D13" s="23"/>
      <c r="E13" s="2"/>
      <c r="F13" s="40"/>
      <c r="G13" s="2"/>
      <c r="H13" s="36"/>
      <c r="I13" s="37"/>
      <c r="J13" s="2"/>
      <c r="K13" s="2"/>
      <c r="L13" s="2"/>
      <c r="M13" s="41" t="str">
        <f>IF(P16=M16,"3ème poule A",IF(P16&lt;M16,Q16,L16))</f>
        <v>RIVOT A</v>
      </c>
      <c r="N13" s="41"/>
      <c r="O13" s="41"/>
      <c r="P13" s="41"/>
      <c r="Q13" s="2"/>
      <c r="R13" s="2"/>
      <c r="S13" s="38"/>
      <c r="T13" s="39"/>
      <c r="U13" s="2"/>
      <c r="V13" s="2"/>
      <c r="W13" s="2"/>
      <c r="X13" s="25"/>
      <c r="Y13" s="22"/>
    </row>
    <row r="14" spans="1:25" ht="12.75">
      <c r="A14" s="18"/>
      <c r="B14" s="18"/>
      <c r="C14" s="18"/>
      <c r="D14" s="23"/>
      <c r="E14" s="2"/>
      <c r="F14" s="2"/>
      <c r="G14" s="2"/>
      <c r="H14" s="32" t="str">
        <f>IF(G9=G11,"",IF(G9&lt;G11,F9,F11))</f>
        <v>DURPOIX C</v>
      </c>
      <c r="I14" s="32"/>
      <c r="J14" s="28">
        <v>2</v>
      </c>
      <c r="K14" s="2"/>
      <c r="L14" s="2"/>
      <c r="M14" s="2"/>
      <c r="N14" s="42"/>
      <c r="O14" s="43"/>
      <c r="P14" s="2"/>
      <c r="Q14" s="2"/>
      <c r="R14" s="2"/>
      <c r="S14" s="44"/>
      <c r="T14" s="45"/>
      <c r="U14" s="2"/>
      <c r="V14" s="2"/>
      <c r="W14" s="2"/>
      <c r="X14" s="25"/>
      <c r="Y14" s="22"/>
    </row>
    <row r="15" spans="1:25" ht="12.75">
      <c r="A15" s="18"/>
      <c r="B15" s="18"/>
      <c r="C15" s="18"/>
      <c r="D15" s="23"/>
      <c r="E15" s="2"/>
      <c r="F15" s="2"/>
      <c r="G15" s="30"/>
      <c r="H15" s="46"/>
      <c r="I15" s="47"/>
      <c r="J15" s="48"/>
      <c r="K15" s="2"/>
      <c r="L15" s="2"/>
      <c r="M15" s="2"/>
      <c r="N15" s="49"/>
      <c r="O15" s="50"/>
      <c r="P15" s="2"/>
      <c r="Q15" s="2"/>
      <c r="R15" s="2"/>
      <c r="S15" s="51"/>
      <c r="T15" s="52"/>
      <c r="U15" s="2"/>
      <c r="V15" s="2"/>
      <c r="W15" s="2"/>
      <c r="X15" s="25"/>
      <c r="Y15" s="22"/>
    </row>
    <row r="16" spans="1:25" ht="6.75" customHeight="1">
      <c r="A16" s="18"/>
      <c r="B16" s="18"/>
      <c r="C16" s="18"/>
      <c r="D16" s="23"/>
      <c r="E16" s="2"/>
      <c r="F16" s="41" t="str">
        <f>IF(J14=J19,"4ème poule A",IF(J14&lt;J19,H14,H19))</f>
        <v>VIGNOL</v>
      </c>
      <c r="G16" s="53"/>
      <c r="H16" s="54"/>
      <c r="I16" s="55"/>
      <c r="J16" s="31"/>
      <c r="K16" s="30"/>
      <c r="L16" s="56" t="str">
        <f>IF(J36=J41,"retour poule B",IF(J36&lt;J41,H41,H36))</f>
        <v>RIVOT A</v>
      </c>
      <c r="M16" s="28">
        <v>1</v>
      </c>
      <c r="N16" s="57"/>
      <c r="O16" s="58"/>
      <c r="P16" s="28">
        <v>2</v>
      </c>
      <c r="Q16" s="32" t="str">
        <f>IF(U10=U22,"",IF(U10&gt;U22,S22,S10))</f>
        <v>VALDENAIRE</v>
      </c>
      <c r="R16" s="59"/>
      <c r="S16" s="54"/>
      <c r="T16" s="55"/>
      <c r="U16" s="31"/>
      <c r="V16" s="31"/>
      <c r="W16" s="60" t="str">
        <f>IF(U10=U22,"1er poule A",IF(U10&lt;U22,S22,S10))</f>
        <v>DURPOIX J</v>
      </c>
      <c r="X16" s="25"/>
      <c r="Y16" s="22"/>
    </row>
    <row r="17" spans="1:25" ht="6.75" customHeight="1">
      <c r="A17" s="18"/>
      <c r="B17" s="18"/>
      <c r="C17" s="18"/>
      <c r="D17" s="23"/>
      <c r="E17" s="2"/>
      <c r="F17" s="41"/>
      <c r="G17" s="48"/>
      <c r="H17" s="61"/>
      <c r="I17" s="62"/>
      <c r="J17" s="35"/>
      <c r="K17" s="30"/>
      <c r="L17" s="56"/>
      <c r="M17" s="56"/>
      <c r="N17" s="63"/>
      <c r="O17" s="62"/>
      <c r="P17" s="28"/>
      <c r="Q17" s="28"/>
      <c r="R17" s="43"/>
      <c r="S17" s="61"/>
      <c r="T17" s="62"/>
      <c r="U17" s="35"/>
      <c r="V17" s="35"/>
      <c r="W17" s="60"/>
      <c r="X17" s="25"/>
      <c r="Y17" s="22"/>
    </row>
    <row r="18" spans="1:25" ht="12.75">
      <c r="A18" s="18"/>
      <c r="B18" s="18"/>
      <c r="C18" s="18"/>
      <c r="D18" s="23"/>
      <c r="E18" s="2"/>
      <c r="F18" s="2"/>
      <c r="G18" s="2"/>
      <c r="H18" s="44"/>
      <c r="I18" s="45"/>
      <c r="J18" s="2"/>
      <c r="K18" s="2"/>
      <c r="L18" s="2"/>
      <c r="M18" s="2"/>
      <c r="N18" s="44"/>
      <c r="O18" s="45"/>
      <c r="P18" s="2"/>
      <c r="Q18" s="2"/>
      <c r="R18" s="2"/>
      <c r="S18" s="44"/>
      <c r="T18" s="45"/>
      <c r="U18" s="2"/>
      <c r="V18" s="2"/>
      <c r="W18" s="2"/>
      <c r="X18" s="25"/>
      <c r="Y18" s="22"/>
    </row>
    <row r="19" spans="1:25" ht="12.75">
      <c r="A19" s="18"/>
      <c r="B19" s="18"/>
      <c r="C19" s="18"/>
      <c r="D19" s="23"/>
      <c r="E19" s="2"/>
      <c r="F19" s="2"/>
      <c r="G19" s="2"/>
      <c r="H19" s="32" t="str">
        <f>IF(G21=G23,"",IF(G21&lt;G23,F21,F23))</f>
        <v>VIGNOL</v>
      </c>
      <c r="I19" s="32"/>
      <c r="J19" s="130"/>
      <c r="K19" s="2"/>
      <c r="L19" s="2"/>
      <c r="M19" s="2"/>
      <c r="N19" s="44"/>
      <c r="O19" s="45"/>
      <c r="P19" s="2"/>
      <c r="Q19" s="2"/>
      <c r="R19" s="2"/>
      <c r="S19" s="44"/>
      <c r="T19" s="45"/>
      <c r="U19" s="2"/>
      <c r="V19" s="2"/>
      <c r="W19" s="2"/>
      <c r="X19" s="25"/>
      <c r="Y19" s="22"/>
    </row>
    <row r="20" spans="1:25" ht="12.75">
      <c r="A20" s="18"/>
      <c r="B20" s="18"/>
      <c r="C20" s="18"/>
      <c r="D20" s="23"/>
      <c r="E20" s="2"/>
      <c r="F20" s="24" t="s">
        <v>17</v>
      </c>
      <c r="G20" s="2"/>
      <c r="H20" s="36"/>
      <c r="I20" s="37"/>
      <c r="J20" s="2"/>
      <c r="K20" s="2"/>
      <c r="L20" s="2"/>
      <c r="M20" s="60" t="str">
        <f>IF(P16=M16,"2ème poule A",IF(P16&lt;M16,L16,Q16))</f>
        <v>VALDENAIRE</v>
      </c>
      <c r="N20" s="60"/>
      <c r="O20" s="60"/>
      <c r="P20" s="60"/>
      <c r="Q20" s="2"/>
      <c r="R20" s="2"/>
      <c r="S20" s="44"/>
      <c r="T20" s="45"/>
      <c r="U20" s="2"/>
      <c r="V20" s="2"/>
      <c r="W20" s="2"/>
      <c r="X20" s="25"/>
      <c r="Y20" s="22"/>
    </row>
    <row r="21" spans="1:25" ht="6.75" customHeight="1">
      <c r="A21" s="18"/>
      <c r="B21" s="18"/>
      <c r="C21" s="18"/>
      <c r="D21" s="23"/>
      <c r="E21" s="26">
        <v>2</v>
      </c>
      <c r="F21" s="27" t="s">
        <v>50</v>
      </c>
      <c r="G21" s="28">
        <v>2</v>
      </c>
      <c r="H21" s="65"/>
      <c r="I21" s="66"/>
      <c r="J21" s="30"/>
      <c r="K21" s="30"/>
      <c r="L21" s="30"/>
      <c r="M21" s="30"/>
      <c r="N21" s="30"/>
      <c r="O21" s="30"/>
      <c r="P21" s="30"/>
      <c r="Q21" s="30"/>
      <c r="R21" s="30"/>
      <c r="S21" s="38"/>
      <c r="T21" s="39"/>
      <c r="V21" s="2"/>
      <c r="W21" s="2"/>
      <c r="X21" s="25"/>
      <c r="Y21" s="22"/>
    </row>
    <row r="22" spans="1:25" ht="6.75" customHeight="1">
      <c r="A22" s="18"/>
      <c r="B22" s="18"/>
      <c r="C22" s="18"/>
      <c r="D22" s="23"/>
      <c r="E22" s="26"/>
      <c r="F22" s="27"/>
      <c r="G22" s="28"/>
      <c r="H22" s="67"/>
      <c r="I22" s="58"/>
      <c r="J22" s="31"/>
      <c r="K22" s="31"/>
      <c r="L22" s="31"/>
      <c r="M22" s="31"/>
      <c r="N22" s="31"/>
      <c r="O22" s="31"/>
      <c r="P22" s="31"/>
      <c r="Q22" s="31"/>
      <c r="R22" s="31"/>
      <c r="S22" s="32" t="str">
        <f>IF(G21=G23,"",IF(G21&lt;G23,F23,F21))</f>
        <v>DURPOIX J</v>
      </c>
      <c r="T22" s="32"/>
      <c r="U22" s="28">
        <v>2</v>
      </c>
      <c r="V22" s="2"/>
      <c r="W22" s="2"/>
      <c r="X22" s="25"/>
      <c r="Y22" s="22"/>
    </row>
    <row r="23" spans="1:25" ht="6.75" customHeight="1">
      <c r="A23" s="18"/>
      <c r="B23" s="18"/>
      <c r="C23" s="18"/>
      <c r="D23" s="23"/>
      <c r="E23" s="26"/>
      <c r="F23" s="27" t="s">
        <v>51</v>
      </c>
      <c r="G23" s="8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2"/>
      <c r="T23" s="32"/>
      <c r="U23" s="28"/>
      <c r="V23" s="2"/>
      <c r="W23" s="2"/>
      <c r="X23" s="25"/>
      <c r="Y23" s="22"/>
    </row>
    <row r="24" spans="1:25" ht="6.75" customHeight="1">
      <c r="A24" s="18"/>
      <c r="B24" s="18"/>
      <c r="C24" s="18"/>
      <c r="D24" s="23"/>
      <c r="E24" s="26"/>
      <c r="F24" s="27"/>
      <c r="G24" s="8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"/>
      <c r="T24" s="2"/>
      <c r="U24" s="2"/>
      <c r="V24" s="2"/>
      <c r="W24" s="2"/>
      <c r="X24" s="25"/>
      <c r="Y24" s="22"/>
    </row>
    <row r="25" spans="1:25" ht="12.75">
      <c r="A25" s="18"/>
      <c r="B25" s="18"/>
      <c r="C25" s="18"/>
      <c r="D25" s="68"/>
      <c r="E25" s="15"/>
      <c r="F25" s="6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0"/>
      <c r="Y25" s="22"/>
    </row>
    <row r="26" spans="4:24" ht="12.75">
      <c r="D26" s="2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8" spans="4:24" ht="12.75"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5" ht="12.75">
      <c r="A29" s="18"/>
      <c r="B29" s="18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2"/>
    </row>
    <row r="30" spans="1:25" ht="12.75">
      <c r="A30" s="18"/>
      <c r="B30" s="18"/>
      <c r="C30" s="18"/>
      <c r="D30" s="23"/>
      <c r="E30" s="2"/>
      <c r="F30" s="24" t="s">
        <v>17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5"/>
      <c r="Y30" s="22"/>
    </row>
    <row r="31" spans="1:25" ht="6.75" customHeight="1">
      <c r="A31" s="18"/>
      <c r="B31" s="18"/>
      <c r="C31" s="18"/>
      <c r="D31" s="23"/>
      <c r="E31" s="26">
        <v>1</v>
      </c>
      <c r="F31" s="27" t="s">
        <v>52</v>
      </c>
      <c r="G31" s="89"/>
      <c r="H31" s="72" t="s">
        <v>19</v>
      </c>
      <c r="I31" s="72"/>
      <c r="J31" s="72"/>
      <c r="K31" s="72"/>
      <c r="L31" s="72"/>
      <c r="M31" s="30"/>
      <c r="N31" s="30"/>
      <c r="O31" s="30"/>
      <c r="P31" s="30"/>
      <c r="Q31" s="30"/>
      <c r="R31" s="30"/>
      <c r="S31" s="2"/>
      <c r="T31" s="2"/>
      <c r="U31" s="2"/>
      <c r="V31" s="2"/>
      <c r="W31" s="2"/>
      <c r="X31" s="25"/>
      <c r="Y31" s="22"/>
    </row>
    <row r="32" spans="1:25" ht="6.75" customHeight="1">
      <c r="A32" s="18"/>
      <c r="B32" s="18"/>
      <c r="C32" s="18"/>
      <c r="D32" s="23"/>
      <c r="E32" s="26"/>
      <c r="F32" s="27"/>
      <c r="G32" s="89"/>
      <c r="H32" s="72"/>
      <c r="I32" s="72"/>
      <c r="J32" s="72"/>
      <c r="K32" s="72"/>
      <c r="L32" s="72"/>
      <c r="M32" s="31"/>
      <c r="N32" s="31"/>
      <c r="O32" s="31"/>
      <c r="P32" s="31"/>
      <c r="Q32" s="31"/>
      <c r="R32" s="31"/>
      <c r="S32" s="32" t="str">
        <f>IF(G31=G33,"",IF(G31&lt;G33,F33,F31))</f>
        <v>RIVOT C</v>
      </c>
      <c r="T32" s="32"/>
      <c r="U32" s="28">
        <v>0</v>
      </c>
      <c r="V32" s="2"/>
      <c r="W32" s="2"/>
      <c r="X32" s="25"/>
      <c r="Y32" s="22"/>
    </row>
    <row r="33" spans="1:25" ht="6.75" customHeight="1">
      <c r="A33" s="18"/>
      <c r="B33" s="18"/>
      <c r="C33" s="18"/>
      <c r="D33" s="23"/>
      <c r="E33" s="26"/>
      <c r="F33" s="27" t="s">
        <v>53</v>
      </c>
      <c r="G33" s="28">
        <v>2</v>
      </c>
      <c r="H33" s="33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2"/>
      <c r="T33" s="32"/>
      <c r="U33" s="28"/>
      <c r="V33" s="2"/>
      <c r="W33" s="2"/>
      <c r="X33" s="25"/>
      <c r="Y33" s="22"/>
    </row>
    <row r="34" spans="1:25" ht="6.75" customHeight="1">
      <c r="A34" s="18"/>
      <c r="B34" s="18"/>
      <c r="C34" s="18"/>
      <c r="D34" s="23"/>
      <c r="E34" s="26"/>
      <c r="F34" s="27"/>
      <c r="G34" s="28"/>
      <c r="H34" s="65"/>
      <c r="I34" s="66"/>
      <c r="J34" s="30"/>
      <c r="K34" s="30"/>
      <c r="L34" s="30"/>
      <c r="M34" s="30"/>
      <c r="N34" s="30"/>
      <c r="O34" s="30"/>
      <c r="P34" s="30"/>
      <c r="Q34" s="30"/>
      <c r="R34" s="30"/>
      <c r="S34" s="38"/>
      <c r="T34" s="39"/>
      <c r="V34" s="2"/>
      <c r="W34" s="2"/>
      <c r="X34" s="25"/>
      <c r="Y34" s="22"/>
    </row>
    <row r="35" spans="1:25" ht="12.75">
      <c r="A35" s="18"/>
      <c r="B35" s="18"/>
      <c r="C35" s="18"/>
      <c r="D35" s="23"/>
      <c r="E35" s="2"/>
      <c r="F35" s="40"/>
      <c r="G35" s="2"/>
      <c r="H35" s="36"/>
      <c r="I35" s="37"/>
      <c r="J35" s="2"/>
      <c r="K35" s="2"/>
      <c r="L35" s="2"/>
      <c r="M35" s="41" t="str">
        <f>IF(M38=P38,"3ème poule B",IF(M38&lt;P38,L38,Q38))</f>
        <v>RIVOT C</v>
      </c>
      <c r="N35" s="41"/>
      <c r="O35" s="41"/>
      <c r="P35" s="41"/>
      <c r="Q35" s="2"/>
      <c r="R35" s="2"/>
      <c r="S35" s="38"/>
      <c r="T35" s="39"/>
      <c r="U35" s="2"/>
      <c r="V35" s="2"/>
      <c r="W35" s="2"/>
      <c r="X35" s="25"/>
      <c r="Y35" s="22"/>
    </row>
    <row r="36" spans="1:25" ht="12.75">
      <c r="A36" s="18"/>
      <c r="B36" s="18"/>
      <c r="C36" s="18"/>
      <c r="D36" s="23"/>
      <c r="E36" s="2"/>
      <c r="F36" s="2"/>
      <c r="G36" s="2"/>
      <c r="H36" s="32" t="str">
        <f>IF(G31=G33,"",IF(G31&lt;G33,F31,F33))</f>
        <v>RHIM</v>
      </c>
      <c r="I36" s="32"/>
      <c r="J36" s="89"/>
      <c r="K36" s="2"/>
      <c r="L36" s="2"/>
      <c r="M36" s="2"/>
      <c r="N36" s="42"/>
      <c r="O36" s="43"/>
      <c r="P36" s="2"/>
      <c r="Q36" s="2"/>
      <c r="R36" s="2"/>
      <c r="S36" s="44"/>
      <c r="T36" s="45"/>
      <c r="U36" s="2"/>
      <c r="V36" s="2"/>
      <c r="W36" s="2"/>
      <c r="X36" s="25"/>
      <c r="Y36" s="22"/>
    </row>
    <row r="37" spans="1:25" ht="12.75">
      <c r="A37" s="18"/>
      <c r="B37" s="18"/>
      <c r="C37" s="18"/>
      <c r="D37" s="23"/>
      <c r="E37" s="2"/>
      <c r="F37" s="2"/>
      <c r="G37" s="30"/>
      <c r="H37" s="46"/>
      <c r="I37" s="47"/>
      <c r="J37" s="48"/>
      <c r="K37" s="2"/>
      <c r="L37" s="2"/>
      <c r="M37" s="2"/>
      <c r="N37" s="49"/>
      <c r="O37" s="50"/>
      <c r="P37" s="2"/>
      <c r="Q37" s="2"/>
      <c r="R37" s="2"/>
      <c r="S37" s="51"/>
      <c r="T37" s="52"/>
      <c r="U37" s="2"/>
      <c r="V37" s="2"/>
      <c r="W37" s="2"/>
      <c r="X37" s="25"/>
      <c r="Y37" s="22"/>
    </row>
    <row r="38" spans="1:25" ht="6.75" customHeight="1">
      <c r="A38" s="18"/>
      <c r="B38" s="18"/>
      <c r="C38" s="18"/>
      <c r="D38" s="23"/>
      <c r="E38" s="2"/>
      <c r="F38" s="41" t="str">
        <f>IF(J36=J41,"4ème poule B",IF(J36&lt;J41,H36,H41))</f>
        <v>RHIM</v>
      </c>
      <c r="G38" s="53"/>
      <c r="H38" s="54"/>
      <c r="I38" s="55"/>
      <c r="J38" s="31"/>
      <c r="K38" s="30"/>
      <c r="L38" s="56" t="str">
        <f>IF(J14=J19,"retour poule A",IF(J14&lt;J19,H19,H14))</f>
        <v>DURPOIX C</v>
      </c>
      <c r="M38" s="28">
        <v>2</v>
      </c>
      <c r="N38" s="57"/>
      <c r="O38" s="58"/>
      <c r="P38" s="28">
        <v>1</v>
      </c>
      <c r="Q38" s="32" t="str">
        <f>IF(U32=U44,"",IF(U32&lt;U44,S32,S44))</f>
        <v>RIVOT C</v>
      </c>
      <c r="R38" s="59"/>
      <c r="S38" s="54"/>
      <c r="T38" s="55"/>
      <c r="U38" s="31"/>
      <c r="V38" s="31"/>
      <c r="W38" s="60" t="str">
        <f>IF(U32=U44,"1er poule B",IF(U32&lt;U44,S44,S32))</f>
        <v>VOIRIN</v>
      </c>
      <c r="X38" s="25"/>
      <c r="Y38" s="22"/>
    </row>
    <row r="39" spans="1:25" ht="6.75" customHeight="1">
      <c r="A39" s="18"/>
      <c r="B39" s="18"/>
      <c r="C39" s="18"/>
      <c r="D39" s="23"/>
      <c r="E39" s="2"/>
      <c r="F39" s="41"/>
      <c r="G39" s="48"/>
      <c r="H39" s="61"/>
      <c r="I39" s="62"/>
      <c r="J39" s="35"/>
      <c r="K39" s="30"/>
      <c r="L39" s="56"/>
      <c r="M39" s="56"/>
      <c r="N39" s="63"/>
      <c r="O39" s="62"/>
      <c r="P39" s="28"/>
      <c r="Q39" s="28"/>
      <c r="R39" s="43"/>
      <c r="S39" s="61"/>
      <c r="T39" s="62"/>
      <c r="U39" s="35"/>
      <c r="V39" s="35"/>
      <c r="W39" s="60"/>
      <c r="X39" s="25"/>
      <c r="Y39" s="22"/>
    </row>
    <row r="40" spans="1:25" ht="12.75">
      <c r="A40" s="18"/>
      <c r="B40" s="18"/>
      <c r="C40" s="18"/>
      <c r="D40" s="23"/>
      <c r="E40" s="2"/>
      <c r="F40" s="2"/>
      <c r="G40" s="2"/>
      <c r="H40" s="44"/>
      <c r="I40" s="45"/>
      <c r="J40" s="2"/>
      <c r="K40" s="2"/>
      <c r="L40" s="2"/>
      <c r="M40" s="2"/>
      <c r="N40" s="44"/>
      <c r="O40" s="45"/>
      <c r="P40" s="2"/>
      <c r="Q40" s="2"/>
      <c r="R40" s="2"/>
      <c r="S40" s="44"/>
      <c r="T40" s="45"/>
      <c r="U40" s="2"/>
      <c r="V40" s="2"/>
      <c r="W40" s="2"/>
      <c r="X40" s="25"/>
      <c r="Y40" s="22"/>
    </row>
    <row r="41" spans="1:25" ht="12.75">
      <c r="A41" s="18"/>
      <c r="B41" s="18"/>
      <c r="C41" s="18"/>
      <c r="D41" s="23"/>
      <c r="E41" s="2"/>
      <c r="F41" s="2"/>
      <c r="G41" s="2"/>
      <c r="H41" s="32" t="str">
        <f>IF(G43=G45,"",IF(G43&lt;G45,F43,F45))</f>
        <v>RIVOT A</v>
      </c>
      <c r="I41" s="32"/>
      <c r="J41" s="64">
        <v>2</v>
      </c>
      <c r="K41" s="2"/>
      <c r="L41" s="2"/>
      <c r="M41" s="2"/>
      <c r="N41" s="44"/>
      <c r="O41" s="45"/>
      <c r="P41" s="2"/>
      <c r="Q41" s="2"/>
      <c r="R41" s="2"/>
      <c r="S41" s="44"/>
      <c r="T41" s="45"/>
      <c r="U41" s="2"/>
      <c r="V41" s="2"/>
      <c r="W41" s="2"/>
      <c r="X41" s="25"/>
      <c r="Y41" s="22"/>
    </row>
    <row r="42" spans="1:25" ht="12.75">
      <c r="A42" s="18"/>
      <c r="B42" s="18"/>
      <c r="C42" s="18"/>
      <c r="D42" s="23"/>
      <c r="E42" s="2"/>
      <c r="F42" s="24" t="s">
        <v>10</v>
      </c>
      <c r="G42" s="2"/>
      <c r="H42" s="36"/>
      <c r="I42" s="37"/>
      <c r="J42" s="2"/>
      <c r="K42" s="2"/>
      <c r="L42" s="2"/>
      <c r="M42" s="60" t="str">
        <f>IF(M38=P38,"2ème poule B",IF(M38&lt;P38,Q38,L38))</f>
        <v>DURPOIX C</v>
      </c>
      <c r="N42" s="60"/>
      <c r="O42" s="60"/>
      <c r="P42" s="60"/>
      <c r="Q42" s="2"/>
      <c r="R42" s="2"/>
      <c r="S42" s="38"/>
      <c r="T42" s="39"/>
      <c r="W42" s="2"/>
      <c r="X42" s="25"/>
      <c r="Y42" s="22"/>
    </row>
    <row r="43" spans="1:25" ht="6.75" customHeight="1">
      <c r="A43" s="18"/>
      <c r="B43" s="18"/>
      <c r="C43" s="18"/>
      <c r="D43" s="23"/>
      <c r="E43" s="26">
        <v>2</v>
      </c>
      <c r="F43" s="27" t="s">
        <v>54</v>
      </c>
      <c r="G43" s="28">
        <v>2</v>
      </c>
      <c r="H43" s="36"/>
      <c r="I43" s="37"/>
      <c r="J43" s="30"/>
      <c r="K43" s="30"/>
      <c r="L43" s="30"/>
      <c r="M43" s="30"/>
      <c r="N43" s="30"/>
      <c r="O43" s="30"/>
      <c r="P43" s="30"/>
      <c r="Q43" s="30"/>
      <c r="R43" s="30"/>
      <c r="S43" s="38"/>
      <c r="T43" s="39"/>
      <c r="W43" s="2"/>
      <c r="X43" s="25"/>
      <c r="Y43" s="22"/>
    </row>
    <row r="44" spans="1:25" ht="6.75" customHeight="1">
      <c r="A44" s="18"/>
      <c r="B44" s="18"/>
      <c r="C44" s="18"/>
      <c r="D44" s="23"/>
      <c r="E44" s="26"/>
      <c r="F44" s="27"/>
      <c r="G44" s="28"/>
      <c r="H44" s="73"/>
      <c r="I44" s="74"/>
      <c r="J44" s="31"/>
      <c r="K44" s="31"/>
      <c r="L44" s="31"/>
      <c r="M44" s="31"/>
      <c r="N44" s="31"/>
      <c r="O44" s="31"/>
      <c r="P44" s="31"/>
      <c r="Q44" s="31"/>
      <c r="R44" s="31"/>
      <c r="S44" s="32" t="str">
        <f>IF(G43=G45,"",IF(G43&lt;G45,F45,F43))</f>
        <v>VOIRIN</v>
      </c>
      <c r="T44" s="32"/>
      <c r="U44" s="28">
        <v>2</v>
      </c>
      <c r="V44" s="2"/>
      <c r="W44" s="2"/>
      <c r="X44" s="25"/>
      <c r="Y44" s="22"/>
    </row>
    <row r="45" spans="1:25" ht="6.75" customHeight="1">
      <c r="A45" s="18"/>
      <c r="B45" s="18"/>
      <c r="C45" s="18"/>
      <c r="D45" s="23"/>
      <c r="E45" s="26"/>
      <c r="F45" s="27" t="s">
        <v>55</v>
      </c>
      <c r="G45" s="28">
        <v>0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2"/>
      <c r="T45" s="32"/>
      <c r="U45" s="28"/>
      <c r="V45" s="2"/>
      <c r="W45" s="2"/>
      <c r="X45" s="25"/>
      <c r="Y45" s="22"/>
    </row>
    <row r="46" spans="1:25" ht="6.75" customHeight="1">
      <c r="A46" s="18"/>
      <c r="B46" s="18"/>
      <c r="C46" s="18"/>
      <c r="D46" s="23"/>
      <c r="E46" s="26"/>
      <c r="F46" s="27"/>
      <c r="G46" s="28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"/>
      <c r="T46" s="2"/>
      <c r="U46" s="2"/>
      <c r="V46" s="2"/>
      <c r="W46" s="2"/>
      <c r="X46" s="25"/>
      <c r="Y46" s="22"/>
    </row>
    <row r="47" spans="1:25" ht="12.75">
      <c r="A47" s="18"/>
      <c r="B47" s="18"/>
      <c r="C47" s="18"/>
      <c r="D47" s="68"/>
      <c r="E47" s="15"/>
      <c r="F47" s="69" t="s">
        <v>23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70"/>
      <c r="Y47" s="22"/>
    </row>
    <row r="48" spans="4:24" ht="12.75">
      <c r="D48" s="2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4:24" ht="12.75">
      <c r="D49" s="3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18" ht="12.75">
      <c r="B50" s="16"/>
      <c r="C50" s="16"/>
      <c r="D50" s="15"/>
      <c r="E50" s="16"/>
      <c r="F50" s="17" t="s">
        <v>24</v>
      </c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  <c r="R50" s="16"/>
    </row>
    <row r="51" spans="1:28" ht="12.75">
      <c r="A51" s="75"/>
      <c r="B51" s="71"/>
      <c r="C51" s="7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3"/>
      <c r="T51" s="2"/>
      <c r="W51" s="2"/>
      <c r="X51" s="2"/>
      <c r="Y51" s="2"/>
      <c r="Z51" s="2"/>
      <c r="AA51" s="2"/>
      <c r="AB51" s="76" t="s">
        <v>25</v>
      </c>
    </row>
    <row r="52" spans="1:28" ht="12.75">
      <c r="A52" s="75"/>
      <c r="B52" s="18"/>
      <c r="C52" s="18"/>
      <c r="D52" s="3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5"/>
      <c r="S52" s="23"/>
      <c r="T52" s="2"/>
      <c r="W52" s="77" t="s">
        <v>26</v>
      </c>
      <c r="X52" s="77" t="s">
        <v>27</v>
      </c>
      <c r="Y52" s="77"/>
      <c r="Z52" s="77"/>
      <c r="AA52" s="77"/>
      <c r="AB52" s="78" t="s">
        <v>28</v>
      </c>
    </row>
    <row r="53" spans="1:28" ht="12.75">
      <c r="A53" s="75"/>
      <c r="B53" s="18"/>
      <c r="C53" s="18"/>
      <c r="D53" s="30"/>
      <c r="E53" s="2"/>
      <c r="F53" s="2"/>
      <c r="G53" s="2"/>
      <c r="H53" s="79" t="str">
        <f>M13</f>
        <v>RIVOT A</v>
      </c>
      <c r="I53" s="79"/>
      <c r="J53" s="28">
        <v>2</v>
      </c>
      <c r="K53" s="2"/>
      <c r="L53" s="2"/>
      <c r="M53" s="2"/>
      <c r="N53" s="2"/>
      <c r="O53" s="2"/>
      <c r="P53" s="2"/>
      <c r="Q53" s="2"/>
      <c r="R53" s="25"/>
      <c r="S53" s="23"/>
      <c r="T53" s="2"/>
      <c r="W53" s="27" t="str">
        <f>F9</f>
        <v>VALDENAIRE</v>
      </c>
      <c r="X53" s="80"/>
      <c r="Y53" s="80"/>
      <c r="Z53" s="80"/>
      <c r="AA53" s="80"/>
      <c r="AB53" s="27"/>
    </row>
    <row r="54" spans="1:28" ht="12.75">
      <c r="A54" s="75"/>
      <c r="B54" s="18"/>
      <c r="C54" s="18"/>
      <c r="D54" s="30"/>
      <c r="E54" s="2"/>
      <c r="F54" s="2"/>
      <c r="G54" s="81"/>
      <c r="H54" s="2"/>
      <c r="I54" s="2"/>
      <c r="J54" s="2"/>
      <c r="K54" s="82"/>
      <c r="L54" s="2"/>
      <c r="M54" s="2"/>
      <c r="N54" s="2"/>
      <c r="O54" s="2"/>
      <c r="P54" s="2"/>
      <c r="Q54" s="2"/>
      <c r="R54" s="25"/>
      <c r="S54" s="23"/>
      <c r="T54" s="2"/>
      <c r="W54" s="27" t="str">
        <f>F11</f>
        <v>DURPOIX C</v>
      </c>
      <c r="X54" s="80"/>
      <c r="Y54" s="80"/>
      <c r="Z54" s="80"/>
      <c r="AA54" s="80"/>
      <c r="AB54" s="27"/>
    </row>
    <row r="55" spans="1:28" ht="12.75">
      <c r="A55" s="75"/>
      <c r="B55" s="18"/>
      <c r="D55" s="30"/>
      <c r="E55" s="131">
        <v>1</v>
      </c>
      <c r="F55" s="32" t="str">
        <f>IF(J53=J57,"",IF(J53&lt;J57,H53,H57))</f>
        <v>RHIM</v>
      </c>
      <c r="G55" s="2"/>
      <c r="H55" s="83"/>
      <c r="I55" s="83"/>
      <c r="J55" s="83"/>
      <c r="K55" s="2"/>
      <c r="L55" s="32" t="str">
        <f>IF(J53=J57,"",IF(J53&lt;J57,H57,H53))</f>
        <v>RIVOT A</v>
      </c>
      <c r="M55" s="28">
        <v>0</v>
      </c>
      <c r="N55" s="2"/>
      <c r="O55" s="84"/>
      <c r="P55" s="84"/>
      <c r="Q55" s="84"/>
      <c r="R55" s="25"/>
      <c r="S55" s="23"/>
      <c r="T55" s="2"/>
      <c r="W55" s="27" t="str">
        <f>F21</f>
        <v>DURPOIX J</v>
      </c>
      <c r="X55" s="80"/>
      <c r="Y55" s="80"/>
      <c r="Z55" s="80"/>
      <c r="AA55" s="80"/>
      <c r="AB55" s="27"/>
    </row>
    <row r="56" spans="1:28" ht="12.75">
      <c r="A56" s="75"/>
      <c r="B56" s="18"/>
      <c r="C56" s="85"/>
      <c r="D56" s="81"/>
      <c r="E56" s="2"/>
      <c r="F56" s="2"/>
      <c r="G56" s="82"/>
      <c r="H56" s="2"/>
      <c r="I56" s="2"/>
      <c r="J56" s="2"/>
      <c r="K56" s="81"/>
      <c r="L56" s="2"/>
      <c r="M56" s="2"/>
      <c r="N56" s="82"/>
      <c r="O56" s="84"/>
      <c r="P56" s="84"/>
      <c r="Q56" s="84"/>
      <c r="R56" s="25"/>
      <c r="S56" s="23"/>
      <c r="T56" s="2"/>
      <c r="W56" s="27" t="str">
        <f>F23</f>
        <v>VIGNOL</v>
      </c>
      <c r="X56" s="80"/>
      <c r="Y56" s="80"/>
      <c r="Z56" s="80"/>
      <c r="AA56" s="80"/>
      <c r="AB56" s="27"/>
    </row>
    <row r="57" spans="1:28" ht="12.75">
      <c r="A57" s="75"/>
      <c r="B57" s="18"/>
      <c r="C57" s="18"/>
      <c r="D57" s="81"/>
      <c r="E57" s="2"/>
      <c r="F57" s="2"/>
      <c r="G57" s="2"/>
      <c r="H57" s="41" t="str">
        <f>F38</f>
        <v>RHIM</v>
      </c>
      <c r="I57" s="41"/>
      <c r="J57" s="89"/>
      <c r="K57" s="2"/>
      <c r="L57" s="2"/>
      <c r="M57" s="2"/>
      <c r="N57" s="82"/>
      <c r="O57" s="86"/>
      <c r="P57" s="86"/>
      <c r="Q57" s="86"/>
      <c r="R57" s="25"/>
      <c r="S57" s="23"/>
      <c r="T57" s="2"/>
      <c r="W57" s="27" t="str">
        <f>F31</f>
        <v>RHIM</v>
      </c>
      <c r="X57" s="80"/>
      <c r="Y57" s="80"/>
      <c r="Z57" s="80"/>
      <c r="AA57" s="80"/>
      <c r="AB57" s="27"/>
    </row>
    <row r="58" spans="1:28" s="1" customFormat="1" ht="12.75">
      <c r="A58" s="75"/>
      <c r="B58" s="18"/>
      <c r="C58" s="87" t="str">
        <f>IF(E55=E61,"",IF(E55&lt;E61,F61,F55))</f>
        <v>RHIM</v>
      </c>
      <c r="E58" s="83"/>
      <c r="F58" s="83"/>
      <c r="G58" s="2"/>
      <c r="H58" s="2"/>
      <c r="I58" s="2"/>
      <c r="J58" s="2"/>
      <c r="K58" s="2"/>
      <c r="L58" s="83"/>
      <c r="M58" s="83"/>
      <c r="N58" s="2"/>
      <c r="O58" s="88" t="str">
        <f>IF(M55=M61,"",IF(M55&lt;M61,L61,L55))</f>
        <v>RIVOT C</v>
      </c>
      <c r="P58" s="88"/>
      <c r="Q58" s="88"/>
      <c r="R58" s="25"/>
      <c r="S58" s="23"/>
      <c r="T58" s="2"/>
      <c r="W58" s="27" t="str">
        <f>F33</f>
        <v>RIVOT C</v>
      </c>
      <c r="X58" s="80"/>
      <c r="Y58" s="80"/>
      <c r="Z58" s="80"/>
      <c r="AA58" s="80"/>
      <c r="AB58" s="27"/>
    </row>
    <row r="59" spans="1:28" ht="12.75">
      <c r="A59" s="75"/>
      <c r="B59" s="18"/>
      <c r="C59" s="18"/>
      <c r="D59" s="82"/>
      <c r="E59" s="2"/>
      <c r="F59" s="2"/>
      <c r="G59" s="2"/>
      <c r="H59" s="41" t="str">
        <f>M35</f>
        <v>RIVOT C</v>
      </c>
      <c r="I59" s="41"/>
      <c r="J59" s="28">
        <v>2</v>
      </c>
      <c r="K59" s="2"/>
      <c r="L59" s="2"/>
      <c r="M59" s="2"/>
      <c r="N59" s="81"/>
      <c r="O59" s="2"/>
      <c r="P59" s="2"/>
      <c r="Q59" s="2"/>
      <c r="R59" s="25"/>
      <c r="S59" s="23"/>
      <c r="T59" s="2"/>
      <c r="W59" s="27" t="str">
        <f>F43</f>
        <v>VOIRIN</v>
      </c>
      <c r="X59" s="80">
        <v>31</v>
      </c>
      <c r="Y59" s="80">
        <v>30</v>
      </c>
      <c r="Z59" s="80"/>
      <c r="AA59" s="80"/>
      <c r="AB59" s="27"/>
    </row>
    <row r="60" spans="1:28" ht="12.75">
      <c r="A60" s="75"/>
      <c r="B60" s="18"/>
      <c r="C60" s="18"/>
      <c r="D60" s="82"/>
      <c r="E60" s="2"/>
      <c r="F60" s="2"/>
      <c r="G60" s="81"/>
      <c r="H60" s="2"/>
      <c r="I60" s="2"/>
      <c r="J60" s="2"/>
      <c r="K60" s="82"/>
      <c r="L60" s="2"/>
      <c r="M60" s="2"/>
      <c r="N60" s="81"/>
      <c r="O60" s="30"/>
      <c r="P60" s="30"/>
      <c r="Q60" s="30"/>
      <c r="R60" s="25"/>
      <c r="S60" s="23"/>
      <c r="T60" s="2"/>
      <c r="W60" s="27" t="str">
        <f>F45</f>
        <v>RIVOT A</v>
      </c>
      <c r="X60" s="80"/>
      <c r="Y60" s="80"/>
      <c r="Z60" s="80"/>
      <c r="AA60" s="80"/>
      <c r="AB60" s="27"/>
    </row>
    <row r="61" spans="1:28" ht="12.75">
      <c r="A61" s="75"/>
      <c r="B61" s="18"/>
      <c r="C61" s="18"/>
      <c r="D61" s="30"/>
      <c r="E61" s="89"/>
      <c r="F61" s="32" t="str">
        <f>IF(J59=J63,"",IF(J59&lt;J63,H59,H63))</f>
        <v>VIGNOL</v>
      </c>
      <c r="G61" s="2"/>
      <c r="H61" s="83"/>
      <c r="I61" s="83"/>
      <c r="J61" s="83"/>
      <c r="K61" s="2"/>
      <c r="L61" s="32" t="str">
        <f>IF(J59=J63,"",IF(J59&lt;J63,H63,H59))</f>
        <v>RIVOT C</v>
      </c>
      <c r="M61" s="28">
        <v>1</v>
      </c>
      <c r="N61" s="2"/>
      <c r="O61" s="86"/>
      <c r="P61" s="86"/>
      <c r="Q61" s="86"/>
      <c r="R61" s="25"/>
      <c r="S61" s="23"/>
      <c r="T61" s="2"/>
      <c r="W61" s="2"/>
      <c r="X61" s="2"/>
      <c r="Y61" s="2"/>
      <c r="Z61" s="2"/>
      <c r="AA61" s="2"/>
      <c r="AB61" s="2"/>
    </row>
    <row r="62" spans="1:28" ht="12.75">
      <c r="A62" s="75"/>
      <c r="B62" s="18"/>
      <c r="C62" s="18"/>
      <c r="D62" s="30"/>
      <c r="E62" s="2"/>
      <c r="F62" s="2"/>
      <c r="G62" s="82"/>
      <c r="H62" s="2"/>
      <c r="I62" s="2"/>
      <c r="J62" s="2"/>
      <c r="K62" s="81"/>
      <c r="L62" s="2"/>
      <c r="M62" s="2"/>
      <c r="N62" s="2"/>
      <c r="O62" s="90" t="str">
        <f>IF(M55=M61,"",IF(M55&lt;M61,L55,L61))</f>
        <v>RIVOT A</v>
      </c>
      <c r="P62" s="90"/>
      <c r="Q62" s="90"/>
      <c r="R62" s="25"/>
      <c r="S62" s="23"/>
      <c r="T62" s="2"/>
      <c r="W62" s="2"/>
      <c r="X62" s="2"/>
      <c r="Y62" s="2"/>
      <c r="Z62" s="2"/>
      <c r="AA62" s="2"/>
      <c r="AB62" s="2"/>
    </row>
    <row r="63" spans="1:28" s="1" customFormat="1" ht="12.75">
      <c r="A63" s="75"/>
      <c r="B63" s="18"/>
      <c r="C63" s="32" t="str">
        <f>IF(E55=E61,"",IF(E55&lt;E61,F55,F61))</f>
        <v>VIGNOL</v>
      </c>
      <c r="E63" s="2"/>
      <c r="F63" s="2"/>
      <c r="G63" s="2"/>
      <c r="H63" s="41" t="str">
        <f>F16</f>
        <v>VIGNOL</v>
      </c>
      <c r="I63" s="41"/>
      <c r="J63" s="89"/>
      <c r="K63" s="2"/>
      <c r="L63" s="2"/>
      <c r="M63" s="2"/>
      <c r="N63" s="2"/>
      <c r="O63" s="2"/>
      <c r="P63" s="2"/>
      <c r="Q63" s="2"/>
      <c r="R63" s="25"/>
      <c r="S63" s="23"/>
      <c r="T63" s="2"/>
      <c r="U63" s="2"/>
      <c r="V63" s="2"/>
      <c r="W63" s="2"/>
      <c r="X63" s="91" t="s">
        <v>29</v>
      </c>
      <c r="Y63" s="91"/>
      <c r="Z63" s="2"/>
      <c r="AA63" s="2"/>
      <c r="AB63" s="2"/>
    </row>
    <row r="64" spans="1:28" ht="12.75">
      <c r="A64" s="75"/>
      <c r="B64" s="16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70"/>
      <c r="S64" s="23"/>
      <c r="T64" s="2"/>
      <c r="U64" s="92" t="s">
        <v>30</v>
      </c>
      <c r="V64" s="92"/>
      <c r="W64" s="92"/>
      <c r="X64" s="91"/>
      <c r="Y64" s="91"/>
      <c r="Z64" s="2"/>
      <c r="AA64" s="2"/>
      <c r="AB64" s="2"/>
    </row>
    <row r="65" spans="2:28" ht="12.75">
      <c r="B65" s="71"/>
      <c r="C65" s="7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"/>
      <c r="T65" s="2"/>
      <c r="U65" s="93" t="s">
        <v>31</v>
      </c>
      <c r="V65" s="93"/>
      <c r="W65" s="94" t="str">
        <f>O75</f>
        <v>VOIRIN</v>
      </c>
      <c r="X65" s="93">
        <v>160</v>
      </c>
      <c r="Y65" s="93"/>
      <c r="Z65" s="2"/>
      <c r="AA65" s="2"/>
      <c r="AB65" s="2"/>
    </row>
    <row r="66" spans="5:28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95" t="s">
        <v>32</v>
      </c>
      <c r="V66" s="95"/>
      <c r="W66" s="96" t="str">
        <f>O79</f>
        <v>DURPOIX J</v>
      </c>
      <c r="X66" s="95">
        <v>150</v>
      </c>
      <c r="Y66" s="95"/>
      <c r="Z66" s="2"/>
      <c r="AA66" s="2"/>
      <c r="AB66" s="2"/>
    </row>
    <row r="67" spans="2:28" ht="12.75">
      <c r="B67" s="16"/>
      <c r="C67" s="16"/>
      <c r="D67" s="15"/>
      <c r="E67" s="16"/>
      <c r="F67" s="17" t="s">
        <v>33</v>
      </c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  <c r="T67" s="2"/>
      <c r="U67" s="97" t="s">
        <v>34</v>
      </c>
      <c r="V67" s="97"/>
      <c r="W67" s="89" t="str">
        <f>C75</f>
        <v>DURPOIX C</v>
      </c>
      <c r="X67" s="97">
        <v>142</v>
      </c>
      <c r="Y67" s="97"/>
      <c r="Z67" s="2"/>
      <c r="AA67" s="2"/>
      <c r="AB67" s="2"/>
    </row>
    <row r="68" spans="1:28" ht="12.75">
      <c r="A68" s="75"/>
      <c r="B68" s="71"/>
      <c r="C68" s="7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  <c r="S68" s="23"/>
      <c r="U68" s="98" t="s">
        <v>35</v>
      </c>
      <c r="V68" s="98"/>
      <c r="W68" s="99" t="str">
        <f>C80</f>
        <v>VALDENAIRE</v>
      </c>
      <c r="X68" s="98">
        <v>136</v>
      </c>
      <c r="Y68" s="98"/>
      <c r="Z68" s="2"/>
      <c r="AA68" s="2"/>
      <c r="AB68" s="2"/>
    </row>
    <row r="69" spans="1:28" ht="12.75">
      <c r="A69" s="75"/>
      <c r="B69" s="18"/>
      <c r="C69" s="18"/>
      <c r="D69" s="3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5"/>
      <c r="S69" s="23"/>
      <c r="U69" s="100" t="s">
        <v>36</v>
      </c>
      <c r="V69" s="100"/>
      <c r="W69" s="88" t="str">
        <f>O58</f>
        <v>RIVOT C</v>
      </c>
      <c r="X69" s="100">
        <v>132</v>
      </c>
      <c r="Y69" s="100"/>
      <c r="Z69" s="2"/>
      <c r="AA69" s="2"/>
      <c r="AB69" s="2"/>
    </row>
    <row r="70" spans="1:28" ht="12.75">
      <c r="A70" s="75"/>
      <c r="B70" s="18"/>
      <c r="C70" s="18"/>
      <c r="D70" s="30"/>
      <c r="E70" s="2"/>
      <c r="F70" s="2"/>
      <c r="G70" s="2"/>
      <c r="H70" s="101" t="str">
        <f>W16</f>
        <v>DURPOIX J</v>
      </c>
      <c r="I70" s="101"/>
      <c r="J70" s="28">
        <v>2</v>
      </c>
      <c r="K70" s="2"/>
      <c r="L70" s="2"/>
      <c r="M70" s="2"/>
      <c r="N70" s="2"/>
      <c r="O70" s="2"/>
      <c r="P70" s="2"/>
      <c r="Q70" s="2"/>
      <c r="R70" s="25"/>
      <c r="S70" s="23"/>
      <c r="U70" s="102" t="s">
        <v>37</v>
      </c>
      <c r="V70" s="102"/>
      <c r="W70" s="90" t="str">
        <f>O62</f>
        <v>RIVOT A</v>
      </c>
      <c r="X70" s="102">
        <v>130</v>
      </c>
      <c r="Y70" s="102"/>
      <c r="Z70" s="2"/>
      <c r="AA70" s="2"/>
      <c r="AB70" s="2"/>
    </row>
    <row r="71" spans="1:28" ht="12.75">
      <c r="A71" s="75"/>
      <c r="B71" s="18"/>
      <c r="C71" s="18"/>
      <c r="D71" s="30"/>
      <c r="E71" s="2"/>
      <c r="F71" s="2"/>
      <c r="G71" s="81"/>
      <c r="H71" s="2"/>
      <c r="I71" s="2"/>
      <c r="J71" s="2"/>
      <c r="K71" s="82"/>
      <c r="L71" s="103"/>
      <c r="M71" s="2"/>
      <c r="N71" s="2"/>
      <c r="O71" s="2"/>
      <c r="P71" s="2"/>
      <c r="Q71" s="2"/>
      <c r="R71" s="25"/>
      <c r="S71" s="23"/>
      <c r="U71" s="104"/>
      <c r="V71" s="104"/>
      <c r="W71" s="87" t="str">
        <f>C58</f>
        <v>RHIM</v>
      </c>
      <c r="X71" s="104"/>
      <c r="Y71" s="104"/>
      <c r="Z71" s="2"/>
      <c r="AA71" s="2"/>
      <c r="AB71" s="2"/>
    </row>
    <row r="72" spans="1:28" ht="12.75">
      <c r="A72" s="75"/>
      <c r="B72" s="18"/>
      <c r="C72" s="85"/>
      <c r="D72" s="30"/>
      <c r="E72" s="28">
        <v>1</v>
      </c>
      <c r="F72" s="32" t="str">
        <f>IF(J70=J74,"",IF(J70&lt;J74,H70,H74))</f>
        <v>DURPOIX C</v>
      </c>
      <c r="G72" s="2"/>
      <c r="H72" s="83"/>
      <c r="I72" s="83"/>
      <c r="J72" s="83"/>
      <c r="K72" s="2"/>
      <c r="L72" s="41" t="str">
        <f>IF(J70=J74,"",IF(J70&lt;J74,H74,H70))</f>
        <v>DURPOIX J</v>
      </c>
      <c r="M72" s="28">
        <v>0</v>
      </c>
      <c r="N72" s="2"/>
      <c r="O72" s="84"/>
      <c r="P72" s="84"/>
      <c r="Q72" s="84"/>
      <c r="R72" s="25"/>
      <c r="S72" s="23"/>
      <c r="U72" s="105"/>
      <c r="V72" s="105"/>
      <c r="W72" s="32" t="str">
        <f>C63</f>
        <v>VIGNOL</v>
      </c>
      <c r="X72" s="105"/>
      <c r="Y72" s="105"/>
      <c r="Z72" s="2"/>
      <c r="AA72" s="2"/>
      <c r="AB72" s="2"/>
    </row>
    <row r="73" spans="1:28" ht="12.75">
      <c r="A73" s="75"/>
      <c r="B73" s="18"/>
      <c r="C73" s="18"/>
      <c r="D73" s="81"/>
      <c r="E73" s="2"/>
      <c r="F73" s="2"/>
      <c r="G73" s="82"/>
      <c r="H73" s="2"/>
      <c r="I73" s="2"/>
      <c r="J73" s="2"/>
      <c r="K73" s="81"/>
      <c r="L73" s="2"/>
      <c r="M73" s="2"/>
      <c r="N73" s="82"/>
      <c r="O73" s="2"/>
      <c r="P73" s="2"/>
      <c r="Q73" s="2"/>
      <c r="R73" s="25"/>
      <c r="S73" s="23"/>
      <c r="U73" s="2"/>
      <c r="V73" s="2"/>
      <c r="W73" s="2"/>
      <c r="X73" s="2"/>
      <c r="Y73" s="2"/>
      <c r="Z73" s="2"/>
      <c r="AA73" s="2"/>
      <c r="AB73" s="2"/>
    </row>
    <row r="74" spans="1:28" ht="12.75">
      <c r="A74" s="75"/>
      <c r="B74" s="18"/>
      <c r="C74" s="18"/>
      <c r="D74" s="81"/>
      <c r="E74" s="2"/>
      <c r="F74" s="2"/>
      <c r="G74" s="2"/>
      <c r="H74" s="60" t="str">
        <f>M42</f>
        <v>DURPOIX C</v>
      </c>
      <c r="I74" s="60"/>
      <c r="J74" s="28">
        <v>0</v>
      </c>
      <c r="K74" s="2"/>
      <c r="L74" s="2"/>
      <c r="M74" s="2"/>
      <c r="N74" s="82"/>
      <c r="O74" s="107" t="s">
        <v>39</v>
      </c>
      <c r="P74" s="107"/>
      <c r="Q74" s="107"/>
      <c r="R74" s="25"/>
      <c r="S74" s="23"/>
      <c r="U74" s="2"/>
      <c r="V74" s="2"/>
      <c r="W74" s="2"/>
      <c r="X74" s="2"/>
      <c r="Y74" s="2"/>
      <c r="Z74" s="2"/>
      <c r="AA74" s="2"/>
      <c r="AB74" s="2"/>
    </row>
    <row r="75" spans="1:28" s="1" customFormat="1" ht="12.75">
      <c r="A75" s="75"/>
      <c r="B75" s="18"/>
      <c r="C75" s="89" t="str">
        <f>IF(E72=E78,"",IF(E72&lt;E78,F78,F72))</f>
        <v>DURPOIX C</v>
      </c>
      <c r="E75" s="83"/>
      <c r="F75" s="83"/>
      <c r="G75" s="2"/>
      <c r="H75" s="2"/>
      <c r="I75" s="2"/>
      <c r="J75" s="2"/>
      <c r="K75" s="2"/>
      <c r="L75" s="83"/>
      <c r="M75" s="83"/>
      <c r="N75" s="2"/>
      <c r="O75" s="94" t="str">
        <f>IF(M72=M78,"",IF(M72&lt;M78,L78,L72))</f>
        <v>VOIRIN</v>
      </c>
      <c r="P75" s="94"/>
      <c r="Q75" s="94"/>
      <c r="R75" s="25"/>
      <c r="S75" s="23"/>
      <c r="U75" s="2"/>
      <c r="V75" s="2"/>
      <c r="W75" s="2"/>
      <c r="X75" s="2"/>
      <c r="Y75" s="2"/>
      <c r="Z75" s="2"/>
      <c r="AA75" s="2"/>
      <c r="AB75" s="2"/>
    </row>
    <row r="76" spans="1:28" ht="12.75">
      <c r="A76" s="75"/>
      <c r="B76" s="18"/>
      <c r="C76" s="18"/>
      <c r="D76" s="82"/>
      <c r="E76" s="2"/>
      <c r="F76" s="2"/>
      <c r="G76" s="2"/>
      <c r="H76" s="60" t="str">
        <f>W38</f>
        <v>VOIRIN</v>
      </c>
      <c r="I76" s="60"/>
      <c r="J76" s="28">
        <v>2</v>
      </c>
      <c r="K76" s="2"/>
      <c r="L76" s="2"/>
      <c r="M76" s="2"/>
      <c r="N76" s="81"/>
      <c r="O76" s="2"/>
      <c r="P76" s="2"/>
      <c r="Q76" s="2"/>
      <c r="R76" s="25"/>
      <c r="S76" s="23"/>
      <c r="W76" s="2"/>
      <c r="X76" s="2"/>
      <c r="Y76" s="2"/>
      <c r="Z76" s="2"/>
      <c r="AA76" s="2"/>
      <c r="AB76" s="2"/>
    </row>
    <row r="77" spans="1:28" ht="12.75">
      <c r="A77" s="75"/>
      <c r="B77" s="18"/>
      <c r="C77" s="18"/>
      <c r="D77" s="82"/>
      <c r="E77" s="2"/>
      <c r="F77" s="2"/>
      <c r="G77" s="81"/>
      <c r="H77" s="2"/>
      <c r="I77" s="2"/>
      <c r="J77" s="2"/>
      <c r="K77" s="82"/>
      <c r="L77" s="2"/>
      <c r="M77" s="2"/>
      <c r="N77" s="81"/>
      <c r="O77" s="2"/>
      <c r="P77" s="2"/>
      <c r="Q77" s="2"/>
      <c r="R77" s="25"/>
      <c r="S77" s="23"/>
      <c r="W77" s="2"/>
      <c r="X77" s="2"/>
      <c r="Y77" s="2"/>
      <c r="Z77" s="2"/>
      <c r="AA77" s="2"/>
      <c r="AB77" s="2"/>
    </row>
    <row r="78" spans="1:28" ht="12.75">
      <c r="A78" s="75"/>
      <c r="B78" s="18"/>
      <c r="C78" s="18"/>
      <c r="D78" s="30"/>
      <c r="E78" s="28">
        <v>0</v>
      </c>
      <c r="F78" s="32" t="str">
        <f>IF(J76=J80,"",IF(J76&lt;J80,H76,H80))</f>
        <v>VALDENAIRE</v>
      </c>
      <c r="G78" s="2"/>
      <c r="H78" s="83"/>
      <c r="I78" s="83"/>
      <c r="J78" s="83"/>
      <c r="K78" s="2"/>
      <c r="L78" s="41" t="str">
        <f>IF(J76=J80,"",IF(J76&lt;J80,H80,H76))</f>
        <v>VOIRIN</v>
      </c>
      <c r="M78" s="28">
        <v>2</v>
      </c>
      <c r="N78" s="2"/>
      <c r="O78" s="107" t="s">
        <v>42</v>
      </c>
      <c r="P78" s="107"/>
      <c r="Q78" s="107"/>
      <c r="R78" s="25"/>
      <c r="S78" s="23"/>
      <c r="W78" s="2"/>
      <c r="X78" s="2"/>
      <c r="Y78" s="2"/>
      <c r="Z78" s="2"/>
      <c r="AA78" s="2"/>
      <c r="AB78" s="2"/>
    </row>
    <row r="79" spans="1:28" ht="12.75">
      <c r="A79" s="75"/>
      <c r="B79" s="18"/>
      <c r="C79" s="18"/>
      <c r="D79" s="30"/>
      <c r="E79" s="2"/>
      <c r="F79" s="2"/>
      <c r="G79" s="82"/>
      <c r="H79" s="2"/>
      <c r="I79" s="2"/>
      <c r="J79" s="2"/>
      <c r="K79" s="81"/>
      <c r="L79" s="2"/>
      <c r="M79" s="2"/>
      <c r="N79" s="2"/>
      <c r="O79" s="96" t="str">
        <f>IF(M72=M78,"",IF(M72&lt;M78,L72,L78))</f>
        <v>DURPOIX J</v>
      </c>
      <c r="P79" s="96"/>
      <c r="Q79" s="96"/>
      <c r="R79" s="25"/>
      <c r="S79" s="23"/>
      <c r="W79" s="2"/>
      <c r="X79" s="2"/>
      <c r="Y79" s="2"/>
      <c r="Z79" s="2"/>
      <c r="AA79" s="2"/>
      <c r="AB79" s="2"/>
    </row>
    <row r="80" spans="1:28" s="1" customFormat="1" ht="12.75">
      <c r="A80" s="75"/>
      <c r="B80" s="18"/>
      <c r="C80" s="99" t="str">
        <f>IF(E72=E78,"",IF(E72&lt;E78,F72,F78))</f>
        <v>VALDENAIRE</v>
      </c>
      <c r="E80" s="2"/>
      <c r="F80" s="2"/>
      <c r="G80" s="2"/>
      <c r="H80" s="60" t="str">
        <f>M20</f>
        <v>VALDENAIRE</v>
      </c>
      <c r="I80" s="60"/>
      <c r="J80" s="28">
        <v>0</v>
      </c>
      <c r="K80" s="2"/>
      <c r="L80" s="2"/>
      <c r="M80" s="2"/>
      <c r="N80" s="2"/>
      <c r="O80" s="2"/>
      <c r="P80" s="2"/>
      <c r="Q80" s="2"/>
      <c r="R80" s="25"/>
      <c r="S80" s="23"/>
      <c r="W80" s="2"/>
      <c r="X80" s="2"/>
      <c r="Y80" s="2"/>
      <c r="Z80" s="2"/>
      <c r="AA80" s="2"/>
      <c r="AB80" s="2"/>
    </row>
    <row r="81" spans="1:28" ht="12.75">
      <c r="A81" s="75"/>
      <c r="B81" s="16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70"/>
      <c r="S81" s="23"/>
      <c r="W81" s="2"/>
      <c r="X81" s="2"/>
      <c r="Y81" s="2"/>
      <c r="Z81" s="2"/>
      <c r="AA81" s="2"/>
      <c r="AB81" s="2"/>
    </row>
    <row r="82" spans="2:19" ht="12.75">
      <c r="B82" s="71"/>
      <c r="C82" s="7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"/>
    </row>
    <row r="83" spans="8:12" ht="12.75">
      <c r="H83" s="119" t="s">
        <v>43</v>
      </c>
      <c r="I83" s="119"/>
      <c r="J83" s="119"/>
      <c r="K83" s="119"/>
      <c r="L83" s="119"/>
    </row>
    <row r="84" spans="4:18" ht="12.75">
      <c r="D84" s="120"/>
      <c r="E84" s="121"/>
      <c r="F84" s="121"/>
      <c r="G84" s="122"/>
      <c r="H84" s="123">
        <f>MAX(X53:AA60)</f>
        <v>31</v>
      </c>
      <c r="I84" s="132" t="s">
        <v>56</v>
      </c>
      <c r="J84" s="132"/>
      <c r="K84" s="132"/>
      <c r="L84" s="132"/>
      <c r="M84" s="125"/>
      <c r="N84" s="121"/>
      <c r="O84" s="121"/>
      <c r="P84" s="121"/>
      <c r="Q84" s="121"/>
      <c r="R84" s="121"/>
    </row>
    <row r="85" spans="4:18" ht="12.75">
      <c r="D85" s="126"/>
      <c r="E85" s="127"/>
      <c r="F85" s="127"/>
      <c r="G85" s="128"/>
      <c r="H85" s="123"/>
      <c r="I85" s="132"/>
      <c r="J85" s="132"/>
      <c r="K85" s="132"/>
      <c r="L85" s="132"/>
      <c r="M85" s="129"/>
      <c r="N85" s="127"/>
      <c r="O85" s="127"/>
      <c r="P85" s="127"/>
      <c r="Q85" s="127"/>
      <c r="R85" s="127"/>
    </row>
    <row r="86" spans="8:12" ht="12.75">
      <c r="H86" s="127"/>
      <c r="I86" s="127"/>
      <c r="J86" s="127"/>
      <c r="K86" s="127"/>
      <c r="L86" s="127"/>
    </row>
  </sheetData>
  <sheetProtection selectLockedCells="1" selectUnlockedCells="1"/>
  <mergeCells count="118">
    <mergeCell ref="E1:L1"/>
    <mergeCell ref="M1:P1"/>
    <mergeCell ref="Q1:S1"/>
    <mergeCell ref="E2:H2"/>
    <mergeCell ref="I2:S2"/>
    <mergeCell ref="E3:H3"/>
    <mergeCell ref="O3:Q3"/>
    <mergeCell ref="S3:T3"/>
    <mergeCell ref="V3:X3"/>
    <mergeCell ref="L4:X4"/>
    <mergeCell ref="I5:X5"/>
    <mergeCell ref="E9:E12"/>
    <mergeCell ref="F9:F10"/>
    <mergeCell ref="G9:G10"/>
    <mergeCell ref="H9:L10"/>
    <mergeCell ref="S10:T11"/>
    <mergeCell ref="U10:U11"/>
    <mergeCell ref="F11:F12"/>
    <mergeCell ref="G11:G12"/>
    <mergeCell ref="M13:P13"/>
    <mergeCell ref="H14:I14"/>
    <mergeCell ref="F16:F17"/>
    <mergeCell ref="L16:L17"/>
    <mergeCell ref="M16:M17"/>
    <mergeCell ref="P16:P17"/>
    <mergeCell ref="Q16:Q17"/>
    <mergeCell ref="W16:W17"/>
    <mergeCell ref="H19:I19"/>
    <mergeCell ref="M20:P20"/>
    <mergeCell ref="E21:E24"/>
    <mergeCell ref="F21:F22"/>
    <mergeCell ref="G21:G22"/>
    <mergeCell ref="S22:T23"/>
    <mergeCell ref="U22:U23"/>
    <mergeCell ref="F23:F24"/>
    <mergeCell ref="G23:G24"/>
    <mergeCell ref="E31:E34"/>
    <mergeCell ref="F31:F32"/>
    <mergeCell ref="G31:G32"/>
    <mergeCell ref="H31:L32"/>
    <mergeCell ref="S32:T33"/>
    <mergeCell ref="U32:U33"/>
    <mergeCell ref="F33:F34"/>
    <mergeCell ref="G33:G34"/>
    <mergeCell ref="M35:P35"/>
    <mergeCell ref="H36:I36"/>
    <mergeCell ref="F38:F39"/>
    <mergeCell ref="L38:L39"/>
    <mergeCell ref="M38:M39"/>
    <mergeCell ref="P38:P39"/>
    <mergeCell ref="Q38:Q39"/>
    <mergeCell ref="W38:W39"/>
    <mergeCell ref="H41:I41"/>
    <mergeCell ref="M42:P42"/>
    <mergeCell ref="E43:E46"/>
    <mergeCell ref="F43:F44"/>
    <mergeCell ref="G43:G44"/>
    <mergeCell ref="S44:T45"/>
    <mergeCell ref="U44:U45"/>
    <mergeCell ref="F45:F46"/>
    <mergeCell ref="G45:G46"/>
    <mergeCell ref="X52:AA52"/>
    <mergeCell ref="H53:I53"/>
    <mergeCell ref="H55:J55"/>
    <mergeCell ref="O55:Q55"/>
    <mergeCell ref="D56:D57"/>
    <mergeCell ref="N56:N57"/>
    <mergeCell ref="O56:Q56"/>
    <mergeCell ref="H57:I57"/>
    <mergeCell ref="E58:F58"/>
    <mergeCell ref="L58:M58"/>
    <mergeCell ref="O58:Q58"/>
    <mergeCell ref="D59:D60"/>
    <mergeCell ref="H59:I59"/>
    <mergeCell ref="N59:N60"/>
    <mergeCell ref="O60:Q60"/>
    <mergeCell ref="H61:J61"/>
    <mergeCell ref="O61:Q61"/>
    <mergeCell ref="O62:Q62"/>
    <mergeCell ref="H63:I63"/>
    <mergeCell ref="X63:Y64"/>
    <mergeCell ref="U64:W64"/>
    <mergeCell ref="U65:V65"/>
    <mergeCell ref="X65:Y65"/>
    <mergeCell ref="U66:V66"/>
    <mergeCell ref="X66:Y66"/>
    <mergeCell ref="U67:V67"/>
    <mergeCell ref="X67:Y67"/>
    <mergeCell ref="U68:V68"/>
    <mergeCell ref="X68:Y68"/>
    <mergeCell ref="U69:V69"/>
    <mergeCell ref="X69:Y69"/>
    <mergeCell ref="H70:I70"/>
    <mergeCell ref="U70:V70"/>
    <mergeCell ref="X70:Y70"/>
    <mergeCell ref="U71:V71"/>
    <mergeCell ref="X71:Y71"/>
    <mergeCell ref="H72:J72"/>
    <mergeCell ref="O72:Q72"/>
    <mergeCell ref="U72:V72"/>
    <mergeCell ref="X72:Y72"/>
    <mergeCell ref="D73:D74"/>
    <mergeCell ref="N73:N74"/>
    <mergeCell ref="H74:I74"/>
    <mergeCell ref="O74:Q74"/>
    <mergeCell ref="E75:F75"/>
    <mergeCell ref="L75:M75"/>
    <mergeCell ref="O75:Q75"/>
    <mergeCell ref="D76:D77"/>
    <mergeCell ref="H76:I76"/>
    <mergeCell ref="N76:N77"/>
    <mergeCell ref="H78:J78"/>
    <mergeCell ref="O78:Q78"/>
    <mergeCell ref="O79:Q79"/>
    <mergeCell ref="H80:I80"/>
    <mergeCell ref="H83:L83"/>
    <mergeCell ref="H84:H85"/>
    <mergeCell ref="I84:L8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4"/>
  <sheetViews>
    <sheetView zoomScale="94" zoomScaleNormal="94" workbookViewId="0" topLeftCell="A1">
      <selection activeCell="P10" sqref="P10"/>
    </sheetView>
  </sheetViews>
  <sheetFormatPr defaultColWidth="12.57421875" defaultRowHeight="12.75"/>
  <cols>
    <col min="1" max="1" width="1.57421875" style="0" customWidth="1"/>
    <col min="2" max="2" width="13.421875" style="0" customWidth="1"/>
    <col min="3" max="3" width="2.8515625" style="0" customWidth="1"/>
    <col min="4" max="4" width="2.57421875" style="133" customWidth="1"/>
    <col min="5" max="5" width="13.7109375" style="0" customWidth="1"/>
    <col min="6" max="6" width="3.140625" style="0" customWidth="1"/>
    <col min="7" max="7" width="2.57421875" style="0" customWidth="1"/>
    <col min="8" max="8" width="10.00390625" style="0" customWidth="1"/>
    <col min="9" max="9" width="3.140625" style="0" customWidth="1"/>
    <col min="10" max="10" width="2.8515625" style="0" customWidth="1"/>
    <col min="11" max="12" width="3.140625" style="0" customWidth="1"/>
    <col min="13" max="13" width="12.140625" style="0" customWidth="1"/>
    <col min="14" max="14" width="2.57421875" style="0" customWidth="1"/>
    <col min="15" max="15" width="3.140625" style="0" customWidth="1"/>
    <col min="16" max="16" width="13.140625" style="0" customWidth="1"/>
    <col min="17" max="17" width="7.57421875" style="0" customWidth="1"/>
    <col min="18" max="18" width="2.7109375" style="0" customWidth="1"/>
    <col min="19" max="19" width="13.140625" style="0" customWidth="1"/>
    <col min="20" max="20" width="2.57421875" style="0" customWidth="1"/>
    <col min="21" max="21" width="3.140625" style="0" customWidth="1"/>
    <col min="22" max="22" width="13.28125" style="0" customWidth="1"/>
    <col min="23" max="23" width="1.57421875" style="0" customWidth="1"/>
    <col min="24" max="24" width="6.57421875" style="0" customWidth="1"/>
    <col min="25" max="25" width="4.28125" style="0" customWidth="1"/>
    <col min="26" max="26" width="10.421875" style="0" customWidth="1"/>
    <col min="27" max="30" width="4.57421875" style="0" customWidth="1"/>
    <col min="31" max="16384" width="11.57421875" style="0" customWidth="1"/>
  </cols>
  <sheetData>
    <row r="1" spans="4:19" s="1" customFormat="1" ht="17.25" customHeight="1">
      <c r="D1" s="2"/>
      <c r="E1" s="3" t="s">
        <v>45</v>
      </c>
      <c r="F1" s="3"/>
      <c r="G1" s="3"/>
      <c r="H1" s="3"/>
      <c r="I1" s="3"/>
      <c r="J1" s="3"/>
      <c r="K1" s="3"/>
      <c r="L1" s="3"/>
      <c r="M1" s="4" t="s">
        <v>1</v>
      </c>
      <c r="N1" s="4"/>
      <c r="O1" s="4"/>
      <c r="P1" s="4"/>
      <c r="Q1" s="5"/>
      <c r="R1" s="5"/>
      <c r="S1" s="5"/>
    </row>
    <row r="2" spans="4:19" s="1" customFormat="1" ht="18" customHeight="1">
      <c r="D2" s="2"/>
      <c r="E2" s="6" t="s">
        <v>57</v>
      </c>
      <c r="F2" s="6"/>
      <c r="G2" s="6"/>
      <c r="H2" s="6"/>
      <c r="I2" s="7" t="s">
        <v>58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4:24" s="1" customFormat="1" ht="14.25" customHeight="1">
      <c r="D3" s="2"/>
      <c r="E3" s="8" t="s">
        <v>59</v>
      </c>
      <c r="F3" s="8"/>
      <c r="G3" s="8"/>
      <c r="H3" s="8"/>
      <c r="O3" s="9" t="s">
        <v>5</v>
      </c>
      <c r="P3" s="9"/>
      <c r="Q3" s="9"/>
      <c r="R3" s="10"/>
      <c r="S3" s="11" t="s">
        <v>6</v>
      </c>
      <c r="T3" s="11"/>
      <c r="U3" s="10"/>
      <c r="V3" s="12" t="s">
        <v>7</v>
      </c>
      <c r="W3" s="12"/>
      <c r="X3" s="12"/>
    </row>
    <row r="4" spans="4:24" s="1" customFormat="1" ht="18" customHeight="1">
      <c r="D4" s="2"/>
      <c r="E4" s="18"/>
      <c r="F4" s="18"/>
      <c r="G4" s="18"/>
      <c r="H4" s="18"/>
      <c r="I4" s="18"/>
      <c r="J4" s="18"/>
      <c r="K4" s="18"/>
      <c r="L4" s="18" t="s">
        <v>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ht="16.5" customHeight="1"/>
    <row r="6" ht="17.25" customHeight="1"/>
    <row r="7" ht="8.25" customHeight="1"/>
    <row r="8" ht="11.25" customHeight="1"/>
    <row r="9" ht="12.75" customHeight="1"/>
    <row r="10" spans="4:13" ht="12.75">
      <c r="D10" s="134"/>
      <c r="E10" s="134"/>
      <c r="F10" s="134"/>
      <c r="G10" s="134"/>
      <c r="H10" s="134"/>
      <c r="I10" s="134">
        <v>1</v>
      </c>
      <c r="J10" s="134">
        <v>2</v>
      </c>
      <c r="K10" s="134">
        <v>3</v>
      </c>
      <c r="L10" s="135"/>
      <c r="M10" s="134" t="s">
        <v>60</v>
      </c>
    </row>
    <row r="11" spans="2:13" ht="12.75">
      <c r="B11" s="136" t="s">
        <v>61</v>
      </c>
      <c r="D11" s="134">
        <v>1</v>
      </c>
      <c r="E11" s="137" t="s">
        <v>62</v>
      </c>
      <c r="F11" s="137" t="s">
        <v>63</v>
      </c>
      <c r="G11" s="137"/>
      <c r="H11" s="137"/>
      <c r="I11" s="138"/>
      <c r="J11" s="139">
        <v>3</v>
      </c>
      <c r="K11" s="139">
        <v>3</v>
      </c>
      <c r="L11" s="135"/>
      <c r="M11" s="140">
        <v>1</v>
      </c>
    </row>
    <row r="12" spans="2:13" ht="12.75">
      <c r="B12" s="136" t="s">
        <v>61</v>
      </c>
      <c r="D12" s="134">
        <v>2</v>
      </c>
      <c r="E12" s="137" t="s">
        <v>64</v>
      </c>
      <c r="F12" s="137" t="s">
        <v>65</v>
      </c>
      <c r="G12" s="137"/>
      <c r="H12" s="137"/>
      <c r="I12" s="139">
        <v>1</v>
      </c>
      <c r="J12" s="138"/>
      <c r="K12" s="139">
        <v>3</v>
      </c>
      <c r="L12" s="135"/>
      <c r="M12" s="140">
        <v>2</v>
      </c>
    </row>
    <row r="13" spans="2:13" ht="12.75">
      <c r="B13" s="136" t="s">
        <v>61</v>
      </c>
      <c r="D13" s="134">
        <v>3</v>
      </c>
      <c r="E13" s="137" t="s">
        <v>66</v>
      </c>
      <c r="F13" s="137" t="s">
        <v>67</v>
      </c>
      <c r="G13" s="137"/>
      <c r="H13" s="137"/>
      <c r="I13" s="139">
        <v>0</v>
      </c>
      <c r="J13" s="139">
        <v>0</v>
      </c>
      <c r="K13" s="138"/>
      <c r="L13" s="135"/>
      <c r="M13" s="140">
        <v>3</v>
      </c>
    </row>
    <row r="14" ht="12.75">
      <c r="M14" s="141"/>
    </row>
    <row r="30" ht="12.75" customHeight="1"/>
    <row r="31" ht="12.75" customHeight="1"/>
  </sheetData>
  <sheetProtection selectLockedCells="1" selectUnlockedCells="1"/>
  <mergeCells count="15">
    <mergeCell ref="E1:L1"/>
    <mergeCell ref="M1:P1"/>
    <mergeCell ref="Q1:S1"/>
    <mergeCell ref="E2:H2"/>
    <mergeCell ref="I2:S2"/>
    <mergeCell ref="E3:H3"/>
    <mergeCell ref="O3:Q3"/>
    <mergeCell ref="S3:T3"/>
    <mergeCell ref="V3:X3"/>
    <mergeCell ref="E4:X4"/>
    <mergeCell ref="D10:H10"/>
    <mergeCell ref="L10:L13"/>
    <mergeCell ref="F11:H11"/>
    <mergeCell ref="F12:H12"/>
    <mergeCell ref="F13:H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4" zoomScaleNormal="94" workbookViewId="0" topLeftCell="A1">
      <selection activeCell="I21" sqref="I21"/>
    </sheetView>
  </sheetViews>
  <sheetFormatPr defaultColWidth="12.57421875" defaultRowHeight="12.75"/>
  <cols>
    <col min="1" max="1" width="5.8515625" style="133" customWidth="1"/>
    <col min="2" max="9" width="13.28125" style="133" customWidth="1"/>
    <col min="10" max="16384" width="11.57421875" style="133" customWidth="1"/>
  </cols>
  <sheetData>
    <row r="1" ht="12.75">
      <c r="A1" s="142" t="s">
        <v>68</v>
      </c>
    </row>
    <row r="3" spans="1:9" ht="12.75">
      <c r="A3" s="134"/>
      <c r="B3" s="143" t="s">
        <v>69</v>
      </c>
      <c r="C3" s="143"/>
      <c r="D3" s="143" t="s">
        <v>70</v>
      </c>
      <c r="E3" s="143"/>
      <c r="F3" s="143" t="s">
        <v>71</v>
      </c>
      <c r="G3" s="143"/>
      <c r="H3" s="143" t="s">
        <v>72</v>
      </c>
      <c r="I3" s="143"/>
    </row>
    <row r="4" spans="1:9" ht="12.75">
      <c r="A4" s="134" t="s">
        <v>73</v>
      </c>
      <c r="B4" s="144" t="str">
        <f>'D1'!F9</f>
        <v>OCHOISKI S</v>
      </c>
      <c r="C4" s="144" t="str">
        <f>'D1'!F11</f>
        <v>DRAHON</v>
      </c>
      <c r="D4" s="144" t="str">
        <f>'D1'!F21</f>
        <v>OCHOISKI B</v>
      </c>
      <c r="E4" s="144" t="str">
        <f>'D1'!F23</f>
        <v>JEANDIDIER</v>
      </c>
      <c r="F4" s="144" t="str">
        <f>'D1'!F43</f>
        <v>MARTIN M</v>
      </c>
      <c r="G4" s="144" t="str">
        <f>'D1'!F45</f>
        <v>TARILLON</v>
      </c>
      <c r="H4" s="145"/>
      <c r="I4" s="145"/>
    </row>
    <row r="5" spans="1:9" ht="12.75">
      <c r="A5" s="134" t="s">
        <v>61</v>
      </c>
      <c r="B5" s="144" t="str">
        <f>'D1'!F31</f>
        <v>VAXELAIRE</v>
      </c>
      <c r="C5" s="144" t="str">
        <f>'D1'!F33</f>
        <v>MARTIN JM</v>
      </c>
      <c r="D5" s="144" t="str">
        <f>'D1'!H14</f>
        <v>DRAHON</v>
      </c>
      <c r="E5" s="144" t="str">
        <f>'D1'!H19</f>
        <v>OCHOISKI B</v>
      </c>
      <c r="F5" s="144" t="str">
        <f>'D1'!S10</f>
        <v>OCHOISKI S</v>
      </c>
      <c r="G5" s="144" t="str">
        <f>'D1'!S22</f>
        <v>JEANDIDIER</v>
      </c>
      <c r="H5" s="144" t="str">
        <f>'D3'!E11</f>
        <v>BECKER</v>
      </c>
      <c r="I5" s="144" t="str">
        <f>'D3'!E12</f>
        <v>POIROT</v>
      </c>
    </row>
    <row r="6" spans="1:9" ht="12.75">
      <c r="A6" s="134" t="s">
        <v>74</v>
      </c>
      <c r="B6" s="144" t="str">
        <f>'D1'!H36</f>
        <v>MARTIN JM</v>
      </c>
      <c r="C6" s="144" t="str">
        <f>'D1'!H41</f>
        <v>MARTIN M</v>
      </c>
      <c r="D6" s="144" t="str">
        <f>'D1'!S32</f>
        <v>VAXELAIRE</v>
      </c>
      <c r="E6" s="144" t="str">
        <f>'D1'!S44</f>
        <v>TARILLON</v>
      </c>
      <c r="F6" s="145"/>
      <c r="G6" s="145"/>
      <c r="H6" s="144"/>
      <c r="I6" s="144"/>
    </row>
    <row r="7" spans="1:9" ht="12.75">
      <c r="A7" s="134" t="s">
        <v>75</v>
      </c>
      <c r="B7" s="144" t="str">
        <f>'D1'!L16</f>
        <v>MARTIN M</v>
      </c>
      <c r="C7" s="144" t="str">
        <f>'D1'!Q16</f>
        <v>JEANDIDIER</v>
      </c>
      <c r="D7" s="144" t="str">
        <f>'D1'!L38</f>
        <v>DRAHON</v>
      </c>
      <c r="E7" s="144" t="str">
        <f>'D1'!Q38</f>
        <v>TARILLON</v>
      </c>
      <c r="F7" s="145"/>
      <c r="G7" s="145"/>
      <c r="H7" s="144" t="s">
        <v>62</v>
      </c>
      <c r="I7" s="144" t="s">
        <v>66</v>
      </c>
    </row>
    <row r="8" spans="1:9" ht="12.75">
      <c r="A8" s="134" t="s">
        <v>76</v>
      </c>
      <c r="B8" s="144" t="str">
        <f>'D1'!H59</f>
        <v>DRAHON</v>
      </c>
      <c r="C8" s="146" t="str">
        <f>'D1'!H63</f>
        <v>OCHOISKI B</v>
      </c>
      <c r="D8" s="144" t="str">
        <f>'D1'!H76</f>
        <v>VAXELAIRE</v>
      </c>
      <c r="E8" s="144" t="str">
        <f>'D1'!H80</f>
        <v>MARTIN M</v>
      </c>
      <c r="F8" s="144" t="str">
        <f>'D1'!H53</f>
        <v>JEANDIDIER</v>
      </c>
      <c r="G8" s="144" t="str">
        <f>'D1'!H57</f>
        <v>MARTIN JM</v>
      </c>
      <c r="H8" s="144"/>
      <c r="I8" s="144"/>
    </row>
    <row r="9" spans="1:9" ht="12.75">
      <c r="A9" s="134" t="s">
        <v>77</v>
      </c>
      <c r="B9" s="144" t="str">
        <f>'D1'!H76</f>
        <v>VAXELAIRE</v>
      </c>
      <c r="C9" s="144" t="str">
        <f>'D1'!H80</f>
        <v>MARTIN M</v>
      </c>
      <c r="D9" s="144" t="str">
        <f>'D1'!F55</f>
        <v>MARTIN JM</v>
      </c>
      <c r="E9" s="146" t="str">
        <f>'D1'!F61</f>
        <v>OCHOISKI B</v>
      </c>
      <c r="F9" s="144" t="str">
        <f>'D1'!L55</f>
        <v>JEANDIDIER</v>
      </c>
      <c r="G9" s="144" t="str">
        <f>'D1'!L61</f>
        <v>DRAHON</v>
      </c>
      <c r="H9" s="144" t="s">
        <v>66</v>
      </c>
      <c r="I9" s="144" t="s">
        <v>64</v>
      </c>
    </row>
    <row r="10" spans="1:9" ht="12.75">
      <c r="A10" s="134" t="s">
        <v>78</v>
      </c>
      <c r="B10" s="144" t="str">
        <f>'D1'!F72</f>
        <v>TARILLON</v>
      </c>
      <c r="C10" s="144" t="str">
        <f>'D1'!F78</f>
        <v>MARTIN M</v>
      </c>
      <c r="D10" s="144" t="str">
        <f>'D1'!L72</f>
        <v>OCHOISKI S</v>
      </c>
      <c r="E10" s="144" t="str">
        <f>'D1'!L78</f>
        <v>VAXELAIRE</v>
      </c>
      <c r="F10" s="145"/>
      <c r="G10" s="145"/>
      <c r="H10" s="144"/>
      <c r="I10" s="144"/>
    </row>
    <row r="11" spans="1:9" ht="12.75">
      <c r="A11" s="134" t="s">
        <v>79</v>
      </c>
      <c r="B11" s="145"/>
      <c r="C11" s="147"/>
      <c r="D11" s="147"/>
      <c r="E11" s="147"/>
      <c r="F11" s="145"/>
      <c r="G11" s="145"/>
      <c r="H11" s="145"/>
      <c r="I11" s="145"/>
    </row>
    <row r="12" spans="1:9" ht="12.75">
      <c r="A12" s="134" t="s">
        <v>80</v>
      </c>
      <c r="B12" s="145"/>
      <c r="C12" s="145"/>
      <c r="D12" s="145"/>
      <c r="E12" s="145"/>
      <c r="F12" s="145"/>
      <c r="G12" s="145"/>
      <c r="H12" s="145"/>
      <c r="I12" s="145"/>
    </row>
    <row r="13" spans="1:9" ht="12.75">
      <c r="A13" s="134" t="s">
        <v>81</v>
      </c>
      <c r="B13" s="145"/>
      <c r="C13" s="145"/>
      <c r="D13" s="145"/>
      <c r="E13" s="145"/>
      <c r="F13" s="145"/>
      <c r="G13" s="145"/>
      <c r="H13" s="145"/>
      <c r="I13" s="145"/>
    </row>
    <row r="17" ht="12.75">
      <c r="A17" s="142" t="s">
        <v>82</v>
      </c>
    </row>
    <row r="19" spans="1:6" ht="12.75">
      <c r="A19" s="134"/>
      <c r="B19" s="143" t="s">
        <v>69</v>
      </c>
      <c r="C19" s="143"/>
      <c r="D19" s="143" t="s">
        <v>70</v>
      </c>
      <c r="E19" s="143"/>
      <c r="F19" s="148"/>
    </row>
    <row r="20" spans="1:6" ht="12.75">
      <c r="A20" s="134" t="s">
        <v>73</v>
      </c>
      <c r="B20" s="144" t="str">
        <f>'D2'!F9</f>
        <v>VALDENAIRE</v>
      </c>
      <c r="C20" s="144" t="str">
        <f>'D2'!F11</f>
        <v>DURPOIX C</v>
      </c>
      <c r="D20" s="144" t="str">
        <f>'D2'!F43</f>
        <v>VOIRIN</v>
      </c>
      <c r="E20" s="144" t="str">
        <f>'D2'!F45</f>
        <v>RIVOT A</v>
      </c>
      <c r="F20" s="148" t="s">
        <v>83</v>
      </c>
    </row>
    <row r="21" spans="1:8" ht="12.75">
      <c r="A21" s="134" t="s">
        <v>61</v>
      </c>
      <c r="B21" s="144" t="str">
        <f>'D2'!F21</f>
        <v>DURPOIX J</v>
      </c>
      <c r="C21" s="146" t="str">
        <f>'D2'!F23</f>
        <v>VIGNOL</v>
      </c>
      <c r="D21" s="146" t="str">
        <f>'D2'!F31</f>
        <v>RHIM</v>
      </c>
      <c r="E21" s="144" t="str">
        <f>'D2'!F33</f>
        <v>RIVOT C</v>
      </c>
      <c r="F21" s="148" t="s">
        <v>83</v>
      </c>
      <c r="H21" s="149"/>
    </row>
    <row r="22" spans="1:6" ht="12.75">
      <c r="A22" s="134" t="s">
        <v>74</v>
      </c>
      <c r="B22" s="144" t="str">
        <f>'D2'!S10</f>
        <v>VALDENAIRE</v>
      </c>
      <c r="C22" s="144" t="str">
        <f>'D2'!S22</f>
        <v>DURPOIX J</v>
      </c>
      <c r="D22" s="144" t="str">
        <f>'D2'!S32</f>
        <v>RIVOT C</v>
      </c>
      <c r="E22" s="144" t="str">
        <f>'D2'!S44</f>
        <v>VOIRIN</v>
      </c>
      <c r="F22" s="148" t="s">
        <v>84</v>
      </c>
    </row>
    <row r="23" spans="1:6" ht="12.75">
      <c r="A23" s="134" t="s">
        <v>75</v>
      </c>
      <c r="B23" s="144" t="str">
        <f>'D2'!H14</f>
        <v>DURPOIX C</v>
      </c>
      <c r="C23" s="146" t="str">
        <f>'D2'!H19</f>
        <v>VIGNOL</v>
      </c>
      <c r="D23" s="146" t="str">
        <f>'D2'!H36</f>
        <v>RHIM</v>
      </c>
      <c r="E23" s="144" t="str">
        <f>'D2'!H41</f>
        <v>RIVOT A</v>
      </c>
      <c r="F23" s="148" t="s">
        <v>85</v>
      </c>
    </row>
    <row r="24" spans="1:6" ht="12.75">
      <c r="A24" s="134" t="s">
        <v>76</v>
      </c>
      <c r="B24" s="144" t="str">
        <f>'D2'!L16</f>
        <v>RIVOT A</v>
      </c>
      <c r="C24" s="144" t="str">
        <f>'D2'!Q16</f>
        <v>VALDENAIRE</v>
      </c>
      <c r="D24" s="144" t="str">
        <f>'D2'!L38</f>
        <v>DURPOIX C</v>
      </c>
      <c r="E24" s="144" t="str">
        <f>'D2'!Q38</f>
        <v>RIVOT C</v>
      </c>
      <c r="F24" s="148" t="s">
        <v>86</v>
      </c>
    </row>
    <row r="25" spans="1:6" ht="12.75">
      <c r="A25" s="134" t="s">
        <v>77</v>
      </c>
      <c r="B25" s="144" t="str">
        <f>'D2'!H53</f>
        <v>RIVOT A</v>
      </c>
      <c r="C25" s="146" t="str">
        <f>'D2'!H57</f>
        <v>RHIM</v>
      </c>
      <c r="D25" s="144" t="str">
        <f>'D2'!H59</f>
        <v>RIVOT C</v>
      </c>
      <c r="E25" s="146" t="str">
        <f>'D2'!H63</f>
        <v>VIGNOL</v>
      </c>
      <c r="F25" s="148" t="s">
        <v>87</v>
      </c>
    </row>
    <row r="26" spans="1:6" ht="12.75">
      <c r="A26" s="134" t="s">
        <v>78</v>
      </c>
      <c r="B26" s="144" t="str">
        <f>'D2'!H70</f>
        <v>DURPOIX J</v>
      </c>
      <c r="C26" s="144" t="str">
        <f>'D2'!H74</f>
        <v>DURPOIX C</v>
      </c>
      <c r="D26" s="144" t="str">
        <f>'D2'!H80</f>
        <v>VALDENAIRE</v>
      </c>
      <c r="E26" s="144" t="str">
        <f>'D2'!H76</f>
        <v>VOIRIN</v>
      </c>
      <c r="F26" s="148" t="s">
        <v>88</v>
      </c>
    </row>
    <row r="27" spans="1:6" ht="12.75">
      <c r="A27" s="134" t="s">
        <v>79</v>
      </c>
      <c r="B27" s="144" t="str">
        <f>'D2'!L55</f>
        <v>RIVOT A</v>
      </c>
      <c r="C27" s="144" t="str">
        <f>'D2'!L61</f>
        <v>RIVOT C</v>
      </c>
      <c r="D27" s="146" t="str">
        <f>'D2'!F55</f>
        <v>RHIM</v>
      </c>
      <c r="E27" s="146" t="str">
        <f>'D2'!F61</f>
        <v>VIGNOL</v>
      </c>
      <c r="F27" s="148" t="s">
        <v>89</v>
      </c>
    </row>
    <row r="28" spans="1:6" ht="12.75">
      <c r="A28" s="134" t="s">
        <v>80</v>
      </c>
      <c r="B28" s="144" t="str">
        <f>'D2'!L72</f>
        <v>DURPOIX J</v>
      </c>
      <c r="C28" s="144" t="str">
        <f>'D2'!L78</f>
        <v>VOIRIN</v>
      </c>
      <c r="D28" s="144" t="str">
        <f>'D2'!F72</f>
        <v>DURPOIX C</v>
      </c>
      <c r="E28" s="144" t="str">
        <f>'D2'!F78</f>
        <v>VALDENAIRE</v>
      </c>
      <c r="F28" s="148" t="s">
        <v>90</v>
      </c>
    </row>
    <row r="29" spans="1:6" ht="12.75">
      <c r="A29" s="134" t="s">
        <v>81</v>
      </c>
      <c r="B29" s="145"/>
      <c r="C29" s="145"/>
      <c r="D29" s="145"/>
      <c r="E29" s="145"/>
      <c r="F29" s="148"/>
    </row>
    <row r="30" ht="12.75">
      <c r="F30" s="148"/>
    </row>
    <row r="31" ht="12.75">
      <c r="F31" s="148"/>
    </row>
  </sheetData>
  <sheetProtection selectLockedCells="1" selectUnlockedCells="1"/>
  <mergeCells count="6">
    <mergeCell ref="B3:C3"/>
    <mergeCell ref="D3:E3"/>
    <mergeCell ref="F3:G3"/>
    <mergeCell ref="H3:I3"/>
    <mergeCell ref="B19:C19"/>
    <mergeCell ref="D19:E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Ladeira</cp:lastModifiedBy>
  <dcterms:created xsi:type="dcterms:W3CDTF">2012-12-09T17:15:04Z</dcterms:created>
  <dcterms:modified xsi:type="dcterms:W3CDTF">2013-03-12T18:29:31Z</dcterms:modified>
  <cp:category/>
  <cp:version/>
  <cp:contentType/>
  <cp:contentStatus/>
  <cp:revision>3</cp:revision>
</cp:coreProperties>
</file>